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Default Extension="jpeg" ContentType="image/jpeg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en_skoroszyt" defaultThemeVersion="124226"/>
  <bookViews>
    <workbookView xWindow="28680" yWindow="-120" windowWidth="21840" windowHeight="13140" tabRatio="912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Zal_B_VII_B3" sheetId="81" r:id="rId11"/>
    <sheet name="Zal_B_VII_B6" sheetId="51" r:id="rId12"/>
    <sheet name="Zal_B_VII_B71" sheetId="66" r:id="rId13"/>
    <sheet name="Arkusz2" sheetId="71" state="hidden" r:id="rId14"/>
    <sheet name="Zal_B_VII_B111" sheetId="43" r:id="rId15"/>
    <sheet name="Zal_B_VII_B112" sheetId="44" r:id="rId16"/>
    <sheet name="Zal_B_VII_B15" sheetId="68" r:id="rId17"/>
    <sheet name="Zal_B_VII_D1.1" sheetId="75" r:id="rId18"/>
    <sheet name="Zal_B_VII_D2" sheetId="6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2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0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B_V!$B$1:$O$87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B_X!$A$1:$J$118</definedName>
    <definedName name="_xlnm.Print_Area" localSheetId="14">Zal_B_VII_B111!$A$1:$AI$62</definedName>
    <definedName name="_xlnm.Print_Area" localSheetId="15">Zal_B_VII_B112!$A$1:$AI$69</definedName>
    <definedName name="_xlnm.Print_Area" localSheetId="16">Zal_B_VII_B15!$A$1:$J$42</definedName>
    <definedName name="_xlnm.Print_Area" localSheetId="10">Zal_B_VII_B3!$A$1:$AF$85</definedName>
    <definedName name="_xlnm.Print_Area" localSheetId="11">Zal_B_VII_B6!$A$1:$AH$41</definedName>
    <definedName name="_xlnm.Print_Area" localSheetId="12">Zal_B_VII_B71!$A$1:$AB$154</definedName>
    <definedName name="_xlnm.Print_Area" localSheetId="17">Zal_B_VII_D1.1!$A$1:$AL$34</definedName>
    <definedName name="_xlnm.Print_Area" localSheetId="18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0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0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0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0">[5]B_VI!$A$14</definedName>
    <definedName name="RazemBVI" localSheetId="17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0">#REF!</definedName>
    <definedName name="schemat" localSheetId="17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0">[24]I!#REF!</definedName>
    <definedName name="SEKCJA" localSheetId="17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 localSheetId="17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0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0">[13]Sekcje_III!#REF!</definedName>
    <definedName name="sssss" localSheetId="17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0">#REF!</definedName>
    <definedName name="szkol" localSheetId="17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4" hidden="1">Zal_B_VII_B111!$A$1:$AI$62</definedName>
    <definedName name="Z_56E8AA3C_4CAF_4C55_B8E1_071ABD58E041_.wvu.PrintArea" localSheetId="15" hidden="1">Zal_B_VII_B112!$A$1:$AI$69</definedName>
    <definedName name="Z_56E8AA3C_4CAF_4C55_B8E1_071ABD58E041_.wvu.PrintArea" localSheetId="10" hidden="1">Zal_B_VII_B3!$A$1:$AF$85</definedName>
    <definedName name="Z_56E8AA3C_4CAF_4C55_B8E1_071ABD58E041_.wvu.PrintArea" localSheetId="11" hidden="1">Zal_B_VII_B6!$A$1:$AH$40</definedName>
    <definedName name="Z_56E8AA3C_4CAF_4C55_B8E1_071ABD58E041_.wvu.PrintArea" localSheetId="12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4" hidden="1">Zal_B_VII_B111!$A$1:$AI$62</definedName>
    <definedName name="Z_799BC39E_33A7_49D3_B680_85DCC9C10170_.wvu.PrintArea" localSheetId="15" hidden="1">Zal_B_VII_B112!$A$1:$AI$69</definedName>
    <definedName name="Z_799BC39E_33A7_49D3_B680_85DCC9C10170_.wvu.PrintArea" localSheetId="16" hidden="1">Zal_B_VII_B15!$A$1:$J$42</definedName>
    <definedName name="Z_799BC39E_33A7_49D3_B680_85DCC9C10170_.wvu.PrintArea" localSheetId="10" hidden="1">Zal_B_VII_B3!$A$1:$AF$85</definedName>
    <definedName name="Z_799BC39E_33A7_49D3_B680_85DCC9C10170_.wvu.PrintArea" localSheetId="11" hidden="1">Zal_B_VII_B6!$A$1:$AH$36</definedName>
    <definedName name="Z_799BC39E_33A7_49D3_B680_85DCC9C10170_.wvu.PrintArea" localSheetId="17" hidden="1">Zal_B_VII_D1.1!$A$1:$AL$33</definedName>
    <definedName name="Z_799BC39E_33A7_49D3_B680_85DCC9C10170_.wvu.PrintArea" localSheetId="18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4" hidden="1">Zal_B_VII_B111!$A$4:$AI$62</definedName>
    <definedName name="Z_8D761A3D_5589_43DE_BFB5_9340DD3C6E17_.wvu.PrintArea" localSheetId="15" hidden="1">Zal_B_VII_B112!$A$4:$AI$69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4" hidden="1">Zal_B_VII_B111!$A$1:$AI$62</definedName>
    <definedName name="Z_8F6157A3_D431_4091_A98E_37FECE20820C_.wvu.PrintArea" localSheetId="15" hidden="1">Zal_B_VII_B112!$A$1:$AI$69</definedName>
    <definedName name="Z_8F6157A3_D431_4091_A98E_37FECE20820C_.wvu.PrintArea" localSheetId="10" hidden="1">Zal_B_VII_B3!$A$1:$AF$85</definedName>
    <definedName name="Z_8F6157A3_D431_4091_A98E_37FECE20820C_.wvu.PrintArea" localSheetId="11" hidden="1">Zal_B_VII_B6!$A$1:$AH$40</definedName>
    <definedName name="Z_8F6157A3_D431_4091_A98E_37FECE20820C_.wvu.PrintArea" localSheetId="12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2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2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4" hidden="1">Zal_B_VII_B111!$A$1:$AI$62</definedName>
    <definedName name="Z_A75F8835_BC11_4842_B3E4_C76AE9AA1723_.wvu.PrintArea" localSheetId="15" hidden="1">Zal_B_VII_B112!$A$1:$AI$69</definedName>
    <definedName name="Z_A75F8835_BC11_4842_B3E4_C76AE9AA1723_.wvu.PrintArea" localSheetId="16" hidden="1">Zal_B_VII_B15!$A$1:$J$42</definedName>
    <definedName name="Z_A75F8835_BC11_4842_B3E4_C76AE9AA1723_.wvu.PrintArea" localSheetId="10" hidden="1">Zal_B_VII_B3!$A$1:$AF$85</definedName>
    <definedName name="Z_A75F8835_BC11_4842_B3E4_C76AE9AA1723_.wvu.PrintArea" localSheetId="11" hidden="1">Zal_B_VII_B6!$A$1:$AH$37</definedName>
    <definedName name="Z_A75F8835_BC11_4842_B3E4_C76AE9AA1723_.wvu.PrintArea" localSheetId="12" hidden="1">Zal_B_VII_B71!$A$1:$AB$154</definedName>
    <definedName name="Z_A75F8835_BC11_4842_B3E4_C76AE9AA1723_.wvu.PrintArea" localSheetId="18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0" hidden="1">Zal_B_VII_B3!$6:$6,Zal_B_VII_B3!$10:$10,Zal_B_VII_B3!$33:$37,Zal_B_VII_B3!$45:$45</definedName>
    <definedName name="Z_A75F8835_BC11_4842_B3E4_C76AE9AA1723_.wvu.Rows" localSheetId="11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0">[30]I!#REF!</definedName>
    <definedName name="zzz" localSheetId="17">[30]I!#REF!</definedName>
    <definedName name="zzz">[30]I!#REF!</definedName>
  </definedNames>
  <calcPr calcId="124519"/>
  <customWorkbookViews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49"/>
  <c r="N82" i="69" l="1"/>
  <c r="N50" l="1"/>
  <c r="M50"/>
  <c r="L50"/>
  <c r="K50"/>
  <c r="J50"/>
  <c r="I50"/>
  <c r="H50"/>
  <c r="G50"/>
  <c r="N45" l="1"/>
  <c r="M45"/>
  <c r="L45"/>
  <c r="K45"/>
  <c r="J45"/>
  <c r="I45"/>
  <c r="H45"/>
  <c r="G45"/>
  <c r="F45"/>
  <c r="N40"/>
  <c r="M40"/>
  <c r="L40"/>
  <c r="K40"/>
  <c r="J40"/>
  <c r="I40"/>
  <c r="H40"/>
  <c r="G40"/>
  <c r="F40"/>
  <c r="N35"/>
  <c r="M35"/>
  <c r="L35"/>
  <c r="K35"/>
  <c r="J35"/>
  <c r="I35"/>
  <c r="H35"/>
  <c r="G35"/>
  <c r="F35"/>
  <c r="N30"/>
  <c r="M30"/>
  <c r="L30"/>
  <c r="K30"/>
  <c r="J30"/>
  <c r="I30"/>
  <c r="H30"/>
  <c r="G30"/>
  <c r="F30"/>
  <c r="N25"/>
  <c r="M25"/>
  <c r="L25"/>
  <c r="K25"/>
  <c r="J25"/>
  <c r="I25"/>
  <c r="H25"/>
  <c r="G25"/>
  <c r="F25"/>
  <c r="N20"/>
  <c r="M20"/>
  <c r="L20"/>
  <c r="K20"/>
  <c r="J20"/>
  <c r="I20"/>
  <c r="H20"/>
  <c r="G20"/>
  <c r="F20"/>
  <c r="F10"/>
  <c r="N55"/>
  <c r="M55"/>
  <c r="L55"/>
  <c r="K55"/>
  <c r="J55"/>
  <c r="I55"/>
  <c r="H55"/>
  <c r="G55"/>
  <c r="F50"/>
  <c r="F55"/>
  <c r="AA172" i="1"/>
  <c r="AA168"/>
  <c r="B25" i="81"/>
  <c r="B20"/>
  <c r="D54" i="49" l="1"/>
  <c r="R70" i="64" l="1"/>
  <c r="C24" i="68"/>
  <c r="B31" i="44"/>
  <c r="B22"/>
  <c r="B25" i="43"/>
  <c r="B48"/>
  <c r="AB27" i="28" l="1"/>
  <c r="AB30" s="1"/>
  <c r="AB37" l="1"/>
  <c r="AB33"/>
  <c r="AB32" l="1"/>
  <c r="D61" i="49" l="1"/>
  <c r="D60"/>
  <c r="D45"/>
  <c r="D44"/>
  <c r="D58"/>
  <c r="D57"/>
  <c r="D56"/>
  <c r="D55"/>
  <c r="D51"/>
  <c r="D50"/>
  <c r="D49"/>
  <c r="D48"/>
  <c r="D47"/>
  <c r="D43"/>
  <c r="D42"/>
  <c r="D41"/>
  <c r="D40"/>
  <c r="D39"/>
  <c r="D38"/>
  <c r="D37"/>
  <c r="D36"/>
  <c r="D35"/>
  <c r="D34"/>
  <c r="D33"/>
  <c r="D32"/>
  <c r="D31"/>
  <c r="D29"/>
  <c r="D28"/>
  <c r="D27"/>
  <c r="D26"/>
  <c r="D25"/>
  <c r="D24"/>
  <c r="D23"/>
  <c r="D22"/>
  <c r="D21"/>
  <c r="D20"/>
  <c r="D19"/>
  <c r="D18"/>
  <c r="D16"/>
  <c r="D14"/>
  <c r="D13"/>
  <c r="D11"/>
  <c r="D9"/>
  <c r="D7"/>
  <c r="D6"/>
  <c r="N83" i="69" l="1"/>
  <c r="M82"/>
  <c r="M83"/>
  <c r="L82"/>
  <c r="L83"/>
  <c r="K82"/>
  <c r="K83"/>
  <c r="J82"/>
  <c r="J83"/>
  <c r="I82"/>
  <c r="I83"/>
  <c r="H82"/>
  <c r="H83"/>
  <c r="G82"/>
  <c r="G83"/>
  <c r="N81"/>
  <c r="M81"/>
  <c r="L81"/>
  <c r="K81"/>
  <c r="J81"/>
  <c r="I81"/>
  <c r="H81"/>
  <c r="G81"/>
  <c r="F82"/>
  <c r="F83"/>
  <c r="F81"/>
  <c r="N78" l="1"/>
  <c r="M78"/>
  <c r="L78"/>
  <c r="K78"/>
  <c r="J78"/>
  <c r="I78"/>
  <c r="H78"/>
  <c r="G78"/>
  <c r="F78"/>
  <c r="N72"/>
  <c r="M72"/>
  <c r="L72"/>
  <c r="K72"/>
  <c r="J72"/>
  <c r="I72"/>
  <c r="H72"/>
  <c r="G72"/>
  <c r="F72"/>
  <c r="N67"/>
  <c r="M67"/>
  <c r="L67"/>
  <c r="K67"/>
  <c r="J67"/>
  <c r="I67"/>
  <c r="H67"/>
  <c r="G67"/>
  <c r="F67"/>
  <c r="N62"/>
  <c r="M62"/>
  <c r="L62"/>
  <c r="K62"/>
  <c r="J62"/>
  <c r="I62"/>
  <c r="H62"/>
  <c r="G62"/>
  <c r="F62"/>
  <c r="N15"/>
  <c r="M15"/>
  <c r="L15"/>
  <c r="G15"/>
  <c r="F15"/>
  <c r="N10"/>
  <c r="M10"/>
  <c r="L10"/>
  <c r="G10"/>
  <c r="J10"/>
  <c r="H10"/>
  <c r="N56" l="1"/>
  <c r="M56"/>
  <c r="L56"/>
  <c r="G56"/>
  <c r="I73"/>
  <c r="M73"/>
  <c r="H15"/>
  <c r="H56" s="1"/>
  <c r="J15"/>
  <c r="J56" s="1"/>
  <c r="G73"/>
  <c r="K73"/>
  <c r="F73"/>
  <c r="J73"/>
  <c r="N73"/>
  <c r="H73"/>
  <c r="L73"/>
  <c r="I15"/>
  <c r="K15"/>
  <c r="J79" l="1"/>
  <c r="H79"/>
  <c r="M79"/>
  <c r="L79"/>
  <c r="N79"/>
  <c r="G79"/>
  <c r="I10"/>
  <c r="K10"/>
  <c r="K56" l="1"/>
  <c r="K79" s="1"/>
  <c r="I56"/>
  <c r="I79" s="1"/>
  <c r="F56" l="1"/>
  <c r="F79" s="1"/>
  <c r="AB24" i="28"/>
  <c r="Z25" i="66" l="1"/>
  <c r="AB5" s="1"/>
  <c r="Z26" l="1"/>
  <c r="I26"/>
  <c r="H70" i="64"/>
  <c r="Z28" i="66" l="1"/>
  <c r="Z138"/>
  <c r="Z110"/>
  <c r="I111" s="1"/>
  <c r="Z83"/>
  <c r="I84" s="1"/>
  <c r="Z55"/>
  <c r="I56" s="1"/>
  <c r="I139" l="1"/>
  <c r="Z139"/>
  <c r="Z111"/>
  <c r="Z84"/>
  <c r="Z56"/>
  <c r="AB89"/>
  <c r="AB34"/>
  <c r="AB61"/>
  <c r="AB116"/>
  <c r="D62" i="49"/>
  <c r="G5" i="25"/>
  <c r="G6"/>
  <c r="G7"/>
  <c r="G8"/>
  <c r="G9"/>
  <c r="G10"/>
  <c r="G11"/>
  <c r="G12"/>
  <c r="G13"/>
  <c r="G4"/>
  <c r="G14" l="1"/>
  <c r="Z141" i="66"/>
  <c r="Z113"/>
  <c r="Z86"/>
  <c r="Z58"/>
  <c r="AE63" i="28"/>
  <c r="E58"/>
  <c r="T49"/>
  <c r="E49"/>
  <c r="AB7"/>
  <c r="AB13" s="1"/>
  <c r="T7"/>
  <c r="T13" s="1"/>
  <c r="AE5" i="66" l="1"/>
  <c r="AB16" i="28" s="1"/>
  <c r="X7" i="23"/>
  <c r="B7"/>
  <c r="AR10" i="66"/>
  <c r="AH3" i="28"/>
  <c r="AC85" i="1"/>
  <c r="AE20" i="75" l="1"/>
  <c r="AB25" i="28"/>
  <c r="X3" i="23"/>
  <c r="E13" i="68"/>
  <c r="F13"/>
  <c r="G13"/>
  <c r="H13"/>
  <c r="I13"/>
  <c r="D13"/>
  <c r="D15" l="1"/>
  <c r="I15"/>
  <c r="H15"/>
  <c r="G15"/>
  <c r="F15"/>
  <c r="E15"/>
</calcChain>
</file>

<file path=xl/sharedStrings.xml><?xml version="1.0" encoding="utf-8"?>
<sst xmlns="http://schemas.openxmlformats.org/spreadsheetml/2006/main" count="1704" uniqueCount="982">
  <si>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</si>
  <si>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</si>
  <si>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</si>
  <si>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</si>
  <si>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</si>
  <si>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</si>
  <si>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</si>
  <si>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</si>
  <si>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</si>
  <si>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</si>
  <si>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</si>
  <si>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</si>
  <si>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</si>
  <si>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</si>
  <si>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</si>
  <si>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</si>
  <si>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</si>
  <si>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</si>
  <si>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</si>
  <si>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</si>
  <si>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</si>
  <si>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</si>
  <si>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</si>
  <si>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</si>
  <si>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</si>
  <si>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</si>
  <si>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</si>
  <si>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</si>
  <si>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</si>
  <si>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</si>
  <si>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</si>
  <si>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</si>
  <si>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</si>
  <si>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</si>
  <si>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</si>
  <si>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</si>
  <si>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</si>
  <si>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</si>
  <si>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</si>
  <si>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</si>
  <si>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</si>
  <si>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</si>
  <si>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</si>
  <si>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</si>
  <si>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</si>
  <si>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</si>
  <si>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</si>
  <si>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</si>
  <si>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</si>
  <si>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</si>
  <si>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</si>
  <si>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</si>
  <si>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</si>
  <si>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</si>
  <si>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</si>
  <si>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</si>
  <si>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</si>
  <si>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</si>
  <si>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</si>
  <si>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</si>
  <si>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</si>
  <si>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</si>
  <si>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</si>
  <si>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</si>
  <si>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</si>
  <si>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</si>
  <si>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</si>
  <si>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</si>
  <si>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</si>
  <si>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</si>
  <si>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</si>
  <si>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</si>
  <si>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</si>
  <si>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</si>
  <si>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</si>
  <si>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</si>
  <si>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</si>
  <si>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</si>
  <si>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</si>
  <si>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</si>
  <si>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</si>
  <si>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</si>
  <si>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</si>
  <si>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</si>
  <si>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</si>
  <si>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</si>
  <si>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</si>
  <si>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</si>
  <si>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</si>
  <si>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</si>
  <si>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</si>
  <si>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</si>
  <si>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</si>
  <si>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</si>
  <si>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</si>
  <si>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</si>
  <si>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</si>
  <si>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</si>
  <si>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</si>
  <si>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</si>
  <si>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</si>
  <si>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</si>
  <si>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</si>
  <si>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</si>
  <si>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</si>
  <si>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</si>
  <si>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</si>
  <si>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</si>
  <si>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</si>
  <si>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</si>
  <si>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</si>
  <si>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</si>
  <si>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</si>
  <si>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</si>
  <si>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</si>
  <si>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</si>
  <si>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</si>
  <si>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</si>
  <si>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</si>
  <si>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</si>
  <si>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</si>
  <si>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</si>
  <si>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</si>
  <si>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</si>
  <si>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</si>
  <si>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</si>
  <si>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</si>
  <si>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</si>
  <si>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</si>
  <si>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</si>
  <si>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</si>
  <si>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</si>
  <si>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</si>
  <si>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</si>
  <si>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</si>
  <si>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</si>
  <si>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</si>
  <si>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</si>
  <si>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</si>
  <si>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</si>
  <si>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</si>
  <si>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</si>
  <si>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</si>
  <si>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</si>
  <si>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</si>
  <si>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</si>
  <si>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</si>
  <si>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</si>
  <si>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</si>
  <si>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</si>
  <si>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</si>
  <si>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</si>
  <si>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</si>
  <si>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</si>
  <si>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</si>
  <si>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</si>
  <si>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</si>
  <si>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</si>
  <si>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</si>
  <si>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</si>
  <si>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</si>
  <si>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</si>
  <si>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</si>
  <si>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</si>
  <si>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</si>
  <si>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</si>
  <si>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</si>
  <si>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</si>
  <si>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</si>
  <si>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</si>
  <si>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</si>
  <si>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</si>
  <si>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</si>
  <si>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</si>
  <si>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</si>
  <si>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</si>
  <si>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</si>
  <si>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</si>
  <si>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</si>
  <si>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</si>
  <si>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</si>
  <si>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</si>
  <si>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</si>
  <si>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</si>
  <si>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</si>
  <si>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</si>
  <si>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</si>
  <si>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</si>
  <si>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</si>
  <si>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</si>
  <si>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</si>
  <si>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</si>
  <si>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</si>
  <si>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</si>
  <si>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</si>
  <si>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</si>
  <si>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</si>
  <si>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</si>
  <si>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</si>
  <si>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</si>
  <si>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</si>
  <si>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</si>
  <si>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</si>
  <si>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</si>
  <si>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</si>
  <si>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</si>
  <si>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</si>
  <si>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</si>
  <si>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</si>
  <si>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</si>
  <si>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</si>
  <si>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</si>
  <si>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</si>
  <si>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</si>
  <si>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</si>
  <si>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</si>
  <si>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</si>
  <si>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</si>
  <si>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</si>
  <si>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</si>
  <si>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</si>
  <si>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</si>
  <si>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</si>
  <si>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</si>
  <si>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</si>
  <si>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</si>
  <si>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</si>
  <si>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</si>
  <si>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</si>
  <si>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</si>
  <si>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</si>
  <si>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</si>
  <si>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</si>
  <si>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</si>
  <si>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</si>
  <si>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</si>
  <si>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</si>
  <si>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</si>
  <si>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</si>
  <si>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</si>
  <si>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</si>
  <si>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</si>
  <si>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</si>
  <si>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</si>
  <si>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</si>
  <si>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</si>
  <si>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</si>
  <si>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</si>
  <si>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</si>
  <si>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</si>
  <si>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</si>
  <si>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</si>
  <si>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</si>
  <si>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</si>
  <si>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</si>
  <si>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</si>
  <si>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</si>
  <si>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</si>
  <si>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</si>
  <si>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</si>
  <si>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</si>
  <si>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</si>
  <si>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</si>
  <si>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</si>
  <si>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</si>
  <si>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</si>
  <si>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</si>
  <si>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</si>
  <si>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</si>
  <si>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</si>
  <si>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</si>
  <si>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</si>
  <si>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</si>
  <si>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</si>
  <si>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</si>
  <si>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</si>
  <si>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</si>
  <si>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</si>
  <si>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</si>
  <si>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</si>
  <si>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</si>
  <si>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</si>
  <si>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</si>
  <si>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</si>
  <si>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</si>
  <si>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</si>
  <si>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</si>
  <si>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</si>
  <si>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</si>
  <si>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</si>
  <si>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</si>
  <si>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</si>
  <si>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</si>
  <si>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</si>
  <si>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</si>
  <si>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</si>
  <si>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</si>
  <si>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</si>
  <si>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</si>
  <si>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</si>
  <si>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</si>
  <si>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</si>
  <si>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</si>
  <si>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</si>
  <si>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</si>
  <si>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</si>
  <si>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</si>
  <si>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</si>
  <si>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</si>
  <si>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</si>
  <si>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</si>
  <si>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</si>
  <si>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</si>
  <si>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</si>
  <si>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</si>
  <si>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</si>
  <si>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</si>
  <si>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</si>
  <si>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</si>
  <si>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</si>
  <si>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</si>
  <si>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</si>
  <si>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</si>
  <si>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</si>
  <si>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</si>
  <si>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</si>
  <si>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</si>
  <si>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</si>
  <si>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</si>
  <si>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</si>
  <si>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</si>
  <si>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</si>
  <si>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</si>
  <si>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</si>
  <si>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</si>
  <si>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</si>
  <si>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</si>
  <si>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</si>
  <si>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</si>
  <si>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</si>
  <si>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</si>
  <si>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</si>
  <si>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</si>
  <si>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</si>
  <si>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</si>
  <si>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</si>
  <si>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</si>
  <si>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</si>
  <si>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</si>
  <si>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</si>
  <si>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</si>
  <si>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</si>
  <si>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</si>
  <si>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</si>
  <si>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</si>
  <si>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</si>
  <si>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</si>
  <si>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</si>
  <si>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</si>
  <si>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</si>
  <si>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</si>
  <si>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</si>
  <si>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</si>
  <si>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</si>
  <si>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</si>
  <si>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</si>
  <si>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</si>
  <si>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</si>
  <si>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</si>
  <si>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</si>
  <si>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</si>
  <si>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</si>
  <si>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</si>
  <si>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</si>
  <si>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</si>
  <si>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</si>
  <si>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</si>
  <si>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</si>
  <si>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</si>
  <si>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</si>
  <si>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</si>
  <si>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</si>
  <si>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</si>
  <si>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</si>
  <si>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</si>
  <si>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</si>
  <si>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</si>
  <si>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11. Dane osoby uprawnionej do kontaktu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</si>
  <si>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</si>
  <si>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</si>
  <si>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</si>
  <si>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</si>
  <si>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</si>
  <si>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</si>
  <si>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</si>
  <si>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</si>
  <si>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</si>
  <si>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</si>
  <si>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</si>
  <si>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</si>
  <si>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</si>
  <si>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</si>
  <si>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</si>
  <si>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</si>
  <si>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</si>
  <si>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</si>
  <si>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</si>
  <si>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</si>
  <si>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</si>
  <si>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</si>
  <si>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</si>
  <si>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</si>
  <si>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</si>
  <si>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</si>
  <si>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</si>
  <si>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</si>
  <si>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</si>
  <si>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</si>
  <si>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</si>
  <si>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</si>
  <si>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</si>
  <si>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</si>
  <si>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</si>
  <si>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</si>
  <si>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</si>
  <si>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</si>
  <si>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</si>
  <si>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</si>
  <si>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</si>
  <si>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</si>
  <si>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</si>
  <si>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</si>
  <si>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</si>
  <si>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</si>
  <si>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</si>
  <si>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</si>
  <si>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</si>
  <si>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</si>
  <si>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</si>
  <si>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</si>
  <si>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</si>
  <si>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</si>
  <si>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</si>
  <si>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</si>
  <si>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</si>
  <si>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</si>
  <si>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</si>
  <si>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</si>
  <si>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</si>
  <si>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</si>
  <si>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</si>
  <si>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</si>
  <si>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</si>
  <si>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</si>
  <si>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</si>
  <si>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</si>
  <si>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</si>
  <si>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</si>
  <si>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</si>
  <si>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</si>
  <si>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</si>
  <si>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</si>
  <si>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</si>
  <si>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</si>
  <si>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</si>
  <si>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</si>
  <si>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</si>
  <si>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</si>
  <si>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</si>
  <si>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</si>
  <si>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</si>
  <si>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</si>
  <si>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</si>
  <si>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</si>
  <si>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</si>
  <si>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</si>
  <si>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</si>
  <si>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</si>
  <si>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</si>
  <si>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</si>
  <si>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</si>
  <si>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</si>
  <si>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</si>
  <si>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</si>
  <si>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</si>
  <si>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</si>
  <si>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</si>
  <si>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</si>
  <si>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</si>
  <si>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</si>
  <si>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</si>
  <si>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</si>
  <si>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</si>
  <si>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</si>
  <si>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</si>
  <si>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</si>
  <si>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</si>
  <si>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</si>
  <si>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</si>
  <si>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</si>
  <si>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</si>
  <si>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</si>
  <si>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</si>
  <si>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</si>
  <si>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</si>
  <si>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</si>
  <si>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</si>
  <si>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</si>
  <si>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</si>
  <si>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</si>
  <si>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</si>
  <si>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</si>
  <si>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</si>
  <si>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</si>
  <si>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</si>
  <si>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</si>
  <si>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</si>
  <si>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</si>
  <si>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</si>
  <si>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</si>
  <si>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</si>
  <si>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</si>
  <si>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</si>
  <si>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</si>
  <si>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</si>
  <si>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</si>
  <si>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</si>
  <si>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</si>
  <si>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</si>
  <si>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</si>
  <si>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</si>
  <si>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</si>
  <si>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</si>
  <si>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</si>
  <si>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</si>
  <si>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</si>
  <si>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</si>
  <si>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</si>
  <si>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</si>
  <si>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</si>
  <si>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</si>
  <si>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</si>
  <si>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</si>
  <si>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</si>
  <si>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</si>
  <si>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</si>
  <si>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</si>
  <si>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</si>
  <si>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</si>
  <si>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</si>
  <si>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</si>
  <si>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</si>
  <si>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</si>
  <si>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</si>
  <si>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</si>
  <si>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</si>
  <si>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</si>
  <si>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</si>
  <si>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</si>
  <si>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</si>
  <si>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</si>
  <si>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</si>
  <si>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</si>
  <si>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</si>
  <si>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</si>
  <si>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</si>
  <si>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</si>
  <si>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</si>
  <si>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</si>
  <si>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</si>
  <si>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</si>
  <si>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</si>
  <si>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</si>
  <si>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</si>
  <si>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</si>
  <si>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</si>
  <si>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</si>
  <si>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</si>
  <si>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</si>
  <si>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</si>
  <si>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</si>
  <si>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</si>
  <si>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</si>
  <si>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</si>
  <si>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</si>
  <si>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</si>
  <si>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</si>
  <si>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</si>
  <si>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</si>
  <si>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</si>
  <si>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</si>
  <si>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</si>
  <si>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</si>
  <si>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</si>
  <si>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</si>
  <si>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</si>
  <si>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</si>
  <si>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</si>
  <si>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</si>
  <si>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</si>
  <si>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</si>
  <si>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</si>
  <si>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</si>
  <si>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</si>
  <si>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</si>
  <si>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</si>
  <si>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</si>
  <si>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</si>
  <si>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</si>
  <si>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</si>
  <si>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</si>
  <si>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</si>
  <si>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</si>
  <si>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</si>
  <si>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</si>
  <si>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</si>
  <si>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</si>
  <si>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</si>
  <si>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</si>
  <si>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</si>
  <si>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</si>
  <si>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</si>
  <si>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</si>
  <si>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</si>
  <si>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</si>
  <si>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</si>
  <si>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</si>
  <si>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</si>
  <si>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</si>
  <si>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</si>
  <si>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</si>
  <si>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</si>
  <si>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</si>
  <si>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</si>
  <si>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</si>
  <si>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</si>
  <si>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</si>
  <si>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</si>
  <si>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</si>
  <si>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</si>
  <si>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</si>
  <si>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</si>
  <si>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</si>
  <si>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</si>
  <si>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</si>
  <si>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</si>
  <si>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</si>
  <si>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</si>
  <si>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</si>
  <si>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</si>
  <si>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</si>
  <si>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</si>
  <si>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</si>
  <si>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</si>
  <si>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</si>
  <si>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</si>
  <si>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</si>
  <si>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</si>
  <si>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</si>
  <si>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</si>
  <si>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</si>
  <si>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</si>
  <si>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</si>
  <si>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</si>
  <si>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</si>
  <si>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</si>
  <si>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</si>
  <si>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</si>
  <si>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</si>
  <si>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</si>
  <si>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</si>
  <si>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</si>
  <si>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</si>
  <si>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</si>
  <si>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</si>
  <si>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</si>
  <si>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</si>
  <si>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</si>
  <si>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</si>
  <si>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</si>
  <si>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</si>
  <si>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</si>
  <si>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</si>
  <si>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</si>
  <si>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</si>
  <si>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</si>
  <si>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</si>
  <si>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</si>
  <si>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</si>
  <si>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</si>
  <si>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</si>
  <si>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</si>
  <si>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</si>
  <si>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</si>
  <si>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</si>
  <si>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</si>
  <si>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</si>
  <si>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</si>
  <si>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</si>
  <si>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</si>
  <si>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</si>
  <si>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</si>
  <si>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</si>
  <si>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</si>
  <si>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</si>
  <si>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</si>
  <si>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</si>
  <si>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</si>
  <si>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</si>
  <si>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</si>
  <si>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</si>
  <si>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</si>
  <si>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</si>
  <si>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11.6 Kontakt w sprawie projektu należy do obowiązków służbowych osoby uprawnionej do kontaktu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</si>
  <si>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</si>
  <si>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</si>
  <si>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</si>
  <si>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</si>
  <si>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Informacja o przetwarzaniu danych osobowych przez Samorząd Województwa</t>
  </si>
  <si>
    <t>W związku z treścią art. 13 Rozporządzenia 2016/679, Samorząd Województwa informuje, że: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</si>
  <si>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 osobowych, wskazany w pkt. II.2);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</si>
  <si>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</si>
  <si>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</si>
  <si>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</si>
  <si>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</si>
  <si>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</si>
  <si>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</si>
  <si>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</si>
  <si>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</si>
  <si>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</si>
  <si>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info@arimr.gov.pl; iod@arimr.gov.pl;</t>
  </si>
  <si>
    <t>………………………………………………………………………………………………………………………………………………………………;</t>
  </si>
  <si>
    <t>Wycofanie zgody nie wpływa na zgodność z prawem przetwarzania, którego dokonano na podstawie zgody przed jej wycofaniem.</t>
  </si>
  <si>
    <t>miejscowość i data (w formacie: dzień-miesiąc-rok)</t>
  </si>
  <si>
    <t>…………………………………………………………………………………………………………………...………………………………..…………………;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</si>
  <si>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</si>
  <si>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>z administratorem danych osobowych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</si>
  <si>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t xml:space="preserve"> pełny etat średnioroczny</t>
  </si>
  <si>
    <t>7.11 Telefon stacjonarny/komórkowy*</t>
  </si>
  <si>
    <t>7.12 Faks*</t>
  </si>
  <si>
    <t>7.13 E-mail*</t>
  </si>
  <si>
    <t>7.14 Adres www*</t>
  </si>
  <si>
    <t>8.11 Telefon stacjonarny/komórkowy*</t>
  </si>
  <si>
    <t>8.12 Faks*</t>
  </si>
  <si>
    <t>8.13 E-mail*</t>
  </si>
  <si>
    <t>8.14 Adres www*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</si>
  <si>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(t. j Dz.U. z 2018 r. poz.719)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719)</t>
    </r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</si>
  <si>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</si>
  <si>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</si>
  <si>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</si>
  <si>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</si>
  <si>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</si>
  <si>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</si>
  <si>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</si>
  <si>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</si>
  <si>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</si>
  <si>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</si>
  <si>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</si>
  <si>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</si>
  <si>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</si>
  <si>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</si>
  <si>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</si>
  <si>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</si>
  <si>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</si>
  <si>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</si>
  <si>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</si>
  <si>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</si>
  <si>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</si>
  <si>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</si>
  <si>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</si>
  <si>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</si>
  <si>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11.3 Telefon stacjonarny / komórkowy*</t>
  </si>
  <si>
    <t>11.4 Faks*</t>
  </si>
  <si>
    <t>11.5 E-mail*</t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</si>
  <si>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</si>
  <si>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</si>
  <si>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</si>
  <si>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</si>
  <si>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</si>
  <si>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</si>
  <si>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</si>
  <si>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</si>
  <si>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</si>
  <si>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</si>
  <si>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</si>
  <si>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</si>
  <si>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</si>
  <si>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</si>
  <si>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……………………………………………………………………………………………………………………………………………………………….……….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</si>
  <si>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…………………………………………………………………………………………………………………………………………………………….…………;</t>
  </si>
  <si>
    <t>lokalną grupę działania ………..……………...…………….....………...…… z siedzibą w ……..………………..……………………………….………;</t>
  </si>
  <si>
    <t>Samorząd Województwa ………………………...…………….....………...…… z siedzibą w ……..………………..……………………………….………;</t>
  </si>
  <si>
    <t>VI. Zgoda osoby uprawnionej do kontaktu na przetwarzanie danych osobowych - zaznaczyć znakiem X</t>
  </si>
  <si>
    <t xml:space="preserve">czytelny podpis pełnomocnika </t>
  </si>
  <si>
    <t>…………………………………………………………………………………………………………………………………………………………….………….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</si>
  <si>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</si>
  <si>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lokalną grupę działania ……………………… ...…………….....………...…… z siedzibą w ……..………………..……………………………….………;</t>
  </si>
  <si>
    <t>V. Zgoda pełnomocnika na przetwarzanie danych osobowych - zaznaczyć znakiem X</t>
  </si>
  <si>
    <t>……………………………………………………………………………………………………………………………………………………………….</t>
  </si>
  <si>
    <t>Lokalną Grupę Działania ……………………… ...…………….....………...…… z siedzibą w ……..………………..……………………………….………;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</si>
  <si>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</si>
  <si>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</si>
  <si>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</si>
  <si>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</si>
  <si>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</si>
  <si>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</si>
  <si>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</si>
  <si>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</si>
  <si>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</si>
  <si>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Pani/Pana dane Administrator uzyskał od:</t>
  </si>
  <si>
    <t>12)</t>
  </si>
  <si>
    <t>11)</t>
  </si>
  <si>
    <t>10)</t>
  </si>
  <si>
    <t>9)</t>
  </si>
  <si>
    <t>8)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</si>
  <si>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</si>
  <si>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Administrator będzie przetwarzał następujące kategorie Pani/Pana danych: dane identyfikacyjne oraz dane kontaktowe;</t>
  </si>
  <si>
    <t>W związku z treścią art. 14 Rozporządzenia 2016/679, Agencja Restrukturyzacji i Modernizacji Rolnictwa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</si>
  <si>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</si>
  <si>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z administratorem danych osobowych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</si>
  <si>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>administratorem Pani / Pana danych osobowych jest Samorząd Województwa …………………….……………………, z siedzibą w …………………...………………...………...;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</si>
  <si>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</si>
  <si>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</si>
  <si>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</si>
  <si>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</si>
  <si>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</si>
  <si>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</si>
  <si>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</si>
  <si>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Przysługuje Pani/Panu prawo dostępu do Pani/Pana danych osobowych, prawo żądania ich sprostowania, usunięcia lub ograniczenia ich przetwarzania, w przypadkach określonych w Rozporządzeniu 2016/679;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</si>
  <si>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</si>
  <si>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Przysługuje Pani/Panu prawo dostępu do Pani/Pana danych osobowych, prawo żądania ich sprostowania, usunięcia lub ograniczenia ich przetwarzania, w przypadkach określonych w Rozporządzeniu 2016/679; </t>
  </si>
  <si>
    <t>Pani/Pana dane Administrator  uzyskał od: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</si>
  <si>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</si>
  <si>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 osobowych,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</si>
  <si>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</si>
  <si>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</si>
  <si>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</si>
  <si>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</si>
  <si>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</si>
  <si>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</si>
  <si>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</si>
  <si>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</si>
  <si>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</si>
  <si>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</si>
  <si>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</si>
  <si>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</si>
  <si>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</si>
  <si>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</si>
  <si>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</si>
  <si>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</si>
  <si>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</si>
  <si>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</si>
  <si>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</si>
  <si>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</si>
  <si>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</si>
  <si>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</si>
  <si>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t xml:space="preserve">  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2020 r. poz. 1845, z późn. zm.) w związku z zakażeniami wirusem SARS-CoV-2 lub stanu nadzwyczajnego wprowadzonego w związku z zakażeniami tym wirusem,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</si>
  <si>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</si>
  <si>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</si>
  <si>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</si>
  <si>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</si>
  <si>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</si>
  <si>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</si>
  <si>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</si>
  <si>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</si>
  <si>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</si>
  <si>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</si>
  <si>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</si>
  <si>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</si>
  <si>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</si>
  <si>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</si>
  <si>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</si>
  <si>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</si>
  <si>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</si>
  <si>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</si>
  <si>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</si>
  <si>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</si>
  <si>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</si>
  <si>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</si>
  <si>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</si>
  <si>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</si>
  <si>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</si>
  <si>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</si>
  <si>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</si>
  <si>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</si>
  <si>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</si>
  <si>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</si>
  <si>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</si>
  <si>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</si>
  <si>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</si>
  <si>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</si>
  <si>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Oświadczam, iż poinformowałem inne osoby fizyczne, o kórych mowa w pkt 1, których dane osobowe pozyskałem w celu przyznania pomocy finansowe, o treści klauzul stanowiących Załącznik nr B.X do niniejszego wniosku o przyznanie pomocy.</t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</si>
  <si>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 do niniejszego wniosku o przyznanie pomocy.</t>
  </si>
  <si>
    <r>
      <rPr>
        <sz val="11"/>
        <color theme="1"/>
        <rFont val="Calibri"/>
        <family val="2"/>
        <charset val="238"/>
      </rPr>
      <t>¹⁶</t>
    </r>
    <r>
      <rPr>
        <i/>
        <sz val="8"/>
        <color theme="1"/>
        <rFont val="Calibri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  </r>
  </si>
  <si>
    <r>
      <rPr>
        <sz val="11"/>
        <color theme="1"/>
        <rFont val="Calibri"/>
        <family val="2"/>
        <charset val="238"/>
      </rPr>
      <t>¹⁷</t>
    </r>
    <r>
      <rPr>
        <i/>
        <sz val="8"/>
        <color theme="1"/>
        <rFont val="Calibri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  </r>
  </si>
  <si>
    <t>Informacja o przetwarzaniu danych osobowych przez Lokalną Grupę Działania</t>
  </si>
  <si>
    <t>administratorem Pani / Pana danych osobowych jest Lokalna Grupa Działania …………………….……………………………………..…………………., 
z siedzibą w …………………...………………...………...;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</si>
  <si>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</si>
  <si>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</si>
  <si>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</si>
  <si>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</si>
  <si>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</si>
  <si>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</si>
  <si>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</si>
  <si>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</si>
  <si>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</si>
  <si>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</si>
  <si>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</si>
  <si>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</si>
  <si>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2021r. poz.699 i 904)</t>
    </r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</si>
  <si>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</si>
  <si>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</si>
  <si>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</si>
  <si>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</si>
  <si>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</si>
  <si>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</si>
  <si>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</si>
  <si>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</si>
  <si>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</si>
  <si>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</si>
  <si>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</si>
  <si>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</si>
  <si>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</si>
  <si>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</si>
  <si>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</si>
  <si>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</si>
  <si>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</si>
  <si>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</si>
  <si>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</si>
  <si>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</si>
  <si>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</si>
  <si>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</si>
  <si>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</si>
  <si>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</si>
  <si>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</si>
  <si>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</si>
  <si>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</si>
  <si>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</si>
  <si>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</si>
  <si>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</si>
  <si>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</si>
  <si>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</si>
  <si>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</si>
  <si>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          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</si>
  <si>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</si>
  <si>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</si>
  <si>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</si>
  <si>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</si>
  <si>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</si>
  <si>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</si>
  <si>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</si>
  <si>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</si>
  <si>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2021 r. poz. 182 i 904)
− ustawy z dnia 20 lutego 2015 r. o rozwoju lokalnym z udziałem lokalnej społeczności (Dz.U. z 2019 r. poz.1167)
− ustawy z dnia 27 maja 2015 r.o finansowaniu wspólnej polityki rolnej (Dz.U. z 2018 r. poz. 719)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2020r. poz .1555)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</si>
  <si>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 poz.1444 i 1517 oraz z 2021 r. poz. 1023)</t>
  </si>
  <si>
    <r>
      <rPr>
        <i/>
        <sz val="11"/>
        <rFont val="Calibri"/>
        <family val="2"/>
        <charset val="238"/>
      </rPr>
      <t>¹</t>
    </r>
    <r>
      <rPr>
        <sz val="11"/>
        <rFont val="Calibri"/>
        <family val="2"/>
        <charset val="238"/>
      </rPr>
      <t>⁵</t>
    </r>
    <r>
      <rPr>
        <i/>
        <sz val="11"/>
        <rFont val="Calibri"/>
        <family val="2"/>
        <charset val="238"/>
      </rPr>
      <t xml:space="preserve"> </t>
    </r>
    <r>
      <rPr>
        <i/>
        <sz val="8"/>
        <rFont val="Calibri"/>
        <family val="2"/>
        <charset val="238"/>
      </rPr>
      <t>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 oraz Dz. Urz.L 127 z 23.05.2018 r. str.2), treści oświadczenia nie składa.</t>
    </r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</si>
  <si>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</si>
  <si>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</si>
  <si>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</si>
  <si>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</si>
  <si>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</si>
  <si>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</si>
  <si>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</si>
  <si>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</si>
  <si>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2018r. poz. 1691).
Kwota wyprzedzającego finansowania kosztów kwalifikowalnych nie może przekroczyć 36,37% kwoty pomocy.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</si>
  <si>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 oraz z 2020r. poz. 1555)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</si>
  <si>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</si>
  <si>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</si>
  <si>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t>Dokument potwierdzający fakt zaistnienia następstwa prawnego – kopia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albo</t>
    </r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</si>
  <si>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</si>
  <si>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art. 111 rozporządzenia Parlamentu Europejskiego i Rady (UE) nr 1306/2013 z dnia 17 grudnia 2013 r. w sprawie finansowania wspólnej polityki rolnej, zarządzania nią i
monitorowania jej oraz uchylającego rozporządzenia Rady (EWG) nr 352/78, (WE) nr 165/94, (WE) nr 2799/98, (WE) nr 814/2000, (WE) nr 1290/2005 i (WE) nr 485/2008 (Dz. Urz.UE L 347 z 20.12.2013, str. 549, z późn. zm.)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</si>
  <si>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</si>
  <si>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</si>
  <si>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</si>
  <si>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(t.j. Dz.U. z 2021 r. poz. 685 z późn. zm.).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</si>
  <si>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(t.j. Dz.U. z 2021 r. poz.685, 694 z późn. zm.).</t>
    </r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</si>
  <si>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</si>
  <si>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</si>
  <si>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* Biznesplan składa się na informatycznym nośniku danych (CD lub DVD), jeżeli nie jest on składany w formie dokumentu elektronicznego na elektroniczną skrzynkę podawczą w rozumieniu art. 3 pkt 17 ustawy z dnia 17 lutego 2005 r. o informatyzacji działalności podmiotów realizujących zadania publiczne (Dz. U. z 2021 r. poz. 670, 952 i 1005) ani w postaci elektronicznej na adres do doręczeń elektronicznych w rozumieniu art. 2 pkt 1 ustawy z dnia 18 listopada 2020 r. o doręczeniach elektronicznych (Dz. U. poz. 2320 oraz z 2021 r. poz. 72, 802 i 1135),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 i 904) 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</si>
  <si>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</si>
  <si>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t xml:space="preserve">nie podlegam zakazowi dostępu do środków publicznych, o których mowa w art. 5 ust. 3 pkt 4 ustawy z dnia 27 sierpnia 2009 r. o finansach publicznych (t.j. Dz. U. z 2021 r. poz.305 i 1236),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</si>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</sst>
</file>

<file path=xl/styles.xml><?xml version="1.0" encoding="utf-8"?>
<styleSheet xmlns="http://schemas.openxmlformats.org/spreadsheetml/2006/main">
  <numFmts count="1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#,##0.0"/>
    <numFmt numFmtId="169" formatCode="[&lt;=9999999]###\-##\-##;\(###\)\ ###\-##\-##"/>
    <numFmt numFmtId="170" formatCode="#,##0.00\ [$EUR]"/>
    <numFmt numFmtId="171" formatCode="#,##0\ [$EUR]"/>
    <numFmt numFmtId="172" formatCode="mm\/yyyy"/>
    <numFmt numFmtId="173" formatCode="mm/yyyy"/>
    <numFmt numFmtId="174" formatCode="00\-000"/>
  </numFmts>
  <fonts count="10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8"/>
      <name val="Calibri"/>
      <family val="2"/>
      <charset val="238"/>
    </font>
    <font>
      <i/>
      <sz val="11"/>
      <name val="Calibri"/>
      <family val="2"/>
      <charset val="238"/>
    </font>
    <font>
      <i/>
      <sz val="8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43" fontId="6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34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0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68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6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1" fontId="30" fillId="24" borderId="0" xfId="46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0" fillId="24" borderId="19" xfId="55" quotePrefix="1" applyFont="1" applyFill="1" applyBorder="1" applyAlignment="1" applyProtection="1">
      <alignment horizontal="center" vertical="center"/>
    </xf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30" fillId="24" borderId="16" xfId="55" applyFont="1" applyFill="1" applyBorder="1" applyAlignment="1" applyProtection="1">
      <alignment horizontal="center" vertical="center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2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2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91" fillId="0" borderId="0" xfId="46" applyFont="1" applyFill="1" applyBorder="1" applyAlignment="1" applyProtection="1">
      <alignment horizontal="justify" vertical="center"/>
    </xf>
    <xf numFmtId="0" fontId="91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0" fillId="24" borderId="16" xfId="55" applyFont="1" applyFill="1" applyBorder="1" applyAlignment="1" applyProtection="1">
      <alignment vertical="center"/>
    </xf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Protection="1"/>
    <xf numFmtId="1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49" fontId="30" fillId="24" borderId="21" xfId="55" applyNumberFormat="1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vertical="center" wrapText="1"/>
    </xf>
    <xf numFmtId="0" fontId="30" fillId="24" borderId="22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Protection="1"/>
    <xf numFmtId="49" fontId="30" fillId="24" borderId="14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Protection="1">
      <protection locked="0"/>
    </xf>
    <xf numFmtId="49" fontId="30" fillId="24" borderId="15" xfId="46" applyNumberFormat="1" applyFont="1" applyFill="1" applyBorder="1" applyProtection="1">
      <protection locked="0"/>
    </xf>
    <xf numFmtId="49" fontId="30" fillId="24" borderId="1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Protection="1">
      <protection locked="0"/>
    </xf>
    <xf numFmtId="49" fontId="30" fillId="24" borderId="13" xfId="46" applyNumberFormat="1" applyFont="1" applyFill="1" applyBorder="1" applyProtection="1">
      <protection locked="0"/>
    </xf>
    <xf numFmtId="49" fontId="4" fillId="24" borderId="0" xfId="46" applyNumberFormat="1" applyFont="1" applyFill="1" applyBorder="1" applyAlignment="1" applyProtection="1">
      <alignment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24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/>
      <protection locked="0"/>
    </xf>
    <xf numFmtId="49" fontId="30" fillId="24" borderId="17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Protection="1">
      <protection locked="0"/>
    </xf>
    <xf numFmtId="49" fontId="30" fillId="24" borderId="18" xfId="46" applyNumberFormat="1" applyFont="1" applyFill="1" applyBorder="1" applyProtection="1">
      <protection locked="0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0" fontId="30" fillId="24" borderId="10" xfId="55" applyFont="1" applyFill="1" applyBorder="1" applyAlignment="1" applyProtection="1">
      <alignment horizontal="left" vertical="center" wrapText="1"/>
    </xf>
    <xf numFmtId="0" fontId="30" fillId="24" borderId="13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left" vertical="center" wrapText="1"/>
    </xf>
    <xf numFmtId="0" fontId="30" fillId="24" borderId="11" xfId="55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left" vertical="center" wrapText="1"/>
    </xf>
    <xf numFmtId="49" fontId="30" fillId="24" borderId="14" xfId="55" applyNumberFormat="1" applyFont="1" applyFill="1" applyBorder="1" applyAlignment="1" applyProtection="1">
      <alignment horizontal="left" vertical="center" wrapText="1"/>
    </xf>
    <xf numFmtId="49" fontId="30" fillId="24" borderId="12" xfId="55" applyNumberFormat="1" applyFont="1" applyFill="1" applyBorder="1" applyAlignment="1" applyProtection="1">
      <alignment horizontal="left" vertical="center" wrapText="1"/>
    </xf>
    <xf numFmtId="49" fontId="30" fillId="24" borderId="15" xfId="55" applyNumberFormat="1" applyFont="1" applyFill="1" applyBorder="1" applyAlignment="1" applyProtection="1">
      <alignment horizontal="left" vertical="center" wrapText="1"/>
    </xf>
    <xf numFmtId="49" fontId="30" fillId="24" borderId="17" xfId="55" applyNumberFormat="1" applyFont="1" applyFill="1" applyBorder="1" applyAlignment="1" applyProtection="1">
      <alignment horizontal="left" vertical="center" wrapText="1"/>
    </xf>
    <xf numFmtId="49" fontId="30" fillId="24" borderId="11" xfId="55" applyNumberFormat="1" applyFont="1" applyFill="1" applyBorder="1" applyAlignment="1" applyProtection="1">
      <alignment horizontal="left" vertical="center" wrapText="1"/>
    </xf>
    <xf numFmtId="49" fontId="30" fillId="24" borderId="18" xfId="55" applyNumberFormat="1" applyFont="1" applyFill="1" applyBorder="1" applyAlignment="1" applyProtection="1">
      <alignment horizontal="left" vertical="center" wrapText="1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165" fontId="30" fillId="24" borderId="0" xfId="55" applyNumberFormat="1" applyFont="1" applyFill="1" applyBorder="1" applyAlignment="1" applyProtection="1">
      <alignment horizontal="right" vertical="center" wrapText="1" indent="1"/>
    </xf>
    <xf numFmtId="165" fontId="30" fillId="24" borderId="21" xfId="55" applyNumberFormat="1" applyFont="1" applyFill="1" applyBorder="1" applyAlignment="1" applyProtection="1">
      <alignment horizontal="right" vertical="center" wrapText="1" indent="1"/>
    </xf>
    <xf numFmtId="165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top" wrapText="1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2" fontId="30" fillId="24" borderId="21" xfId="55" applyNumberFormat="1" applyFont="1" applyFill="1" applyBorder="1" applyAlignment="1" applyProtection="1">
      <alignment horizontal="right" vertical="center" wrapText="1" indent="1"/>
    </xf>
    <xf numFmtId="2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vertical="center" wrapText="1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</xf>
    <xf numFmtId="0" fontId="5" fillId="24" borderId="22" xfId="55" applyFont="1" applyFill="1" applyBorder="1" applyAlignment="1" applyProtection="1">
      <alignment horizontal="center" vertical="top" wrapText="1"/>
    </xf>
    <xf numFmtId="0" fontId="37" fillId="24" borderId="1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49" fontId="30" fillId="24" borderId="10" xfId="55" applyNumberFormat="1" applyFont="1" applyFill="1" applyBorder="1" applyAlignment="1" applyProtection="1">
      <alignment horizontal="center" vertical="center" wrapText="1"/>
    </xf>
    <xf numFmtId="49" fontId="30" fillId="24" borderId="0" xfId="55" applyNumberFormat="1" applyFont="1" applyFill="1" applyBorder="1" applyAlignment="1" applyProtection="1">
      <alignment horizontal="center" vertical="center" wrapText="1"/>
    </xf>
    <xf numFmtId="49" fontId="30" fillId="24" borderId="13" xfId="55" applyNumberFormat="1" applyFont="1" applyFill="1" applyBorder="1" applyAlignment="1" applyProtection="1">
      <alignment horizontal="center" vertical="center" wrapText="1"/>
    </xf>
    <xf numFmtId="49" fontId="30" fillId="24" borderId="17" xfId="55" applyNumberFormat="1" applyFont="1" applyFill="1" applyBorder="1" applyAlignment="1" applyProtection="1">
      <alignment horizontal="center" vertical="center" wrapText="1"/>
    </xf>
    <xf numFmtId="49" fontId="30" fillId="24" borderId="11" xfId="55" applyNumberFormat="1" applyFont="1" applyFill="1" applyBorder="1" applyAlignment="1" applyProtection="1">
      <alignment horizontal="center" vertical="center" wrapText="1"/>
    </xf>
    <xf numFmtId="49" fontId="30" fillId="24" borderId="18" xfId="55" applyNumberFormat="1" applyFont="1" applyFill="1" applyBorder="1" applyAlignment="1" applyProtection="1">
      <alignment horizontal="center" vertical="center" wrapText="1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0" xfId="55" applyFont="1" applyFill="1" applyBorder="1" applyAlignment="1" applyProtection="1">
      <alignment horizontal="center" vertical="top"/>
    </xf>
    <xf numFmtId="0" fontId="35" fillId="24" borderId="21" xfId="55" applyFont="1" applyFill="1" applyBorder="1" applyAlignment="1" applyProtection="1">
      <alignment horizontal="justify" vertical="center" wrapText="1"/>
    </xf>
    <xf numFmtId="0" fontId="35" fillId="24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169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7" fillId="24" borderId="20" xfId="55" applyFont="1" applyFill="1" applyBorder="1" applyAlignment="1" applyProtection="1">
      <alignment horizontal="left" vertical="top"/>
    </xf>
    <xf numFmtId="169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69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13" xfId="55" applyFont="1" applyFill="1" applyBorder="1" applyAlignment="1" applyProtection="1">
      <alignment horizontal="left" vertical="center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12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76" fillId="24" borderId="14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left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2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wrapText="1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173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46" applyFont="1" applyFill="1" applyBorder="1" applyAlignment="1" applyProtection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37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4" fillId="0" borderId="0" xfId="46" applyFont="1" applyAlignment="1">
      <alignment horizontal="justify" vertical="center" wrapText="1"/>
    </xf>
    <xf numFmtId="49" fontId="89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9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99" fillId="0" borderId="0" xfId="46" applyFont="1" applyFill="1" applyBorder="1" applyAlignment="1" applyProtection="1">
      <alignment horizontal="justify" vertical="center" wrapText="1"/>
    </xf>
    <xf numFmtId="0" fontId="101" fillId="0" borderId="0" xfId="46" applyFont="1" applyFill="1" applyAlignment="1">
      <alignment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8" fillId="0" borderId="0" xfId="46" applyFont="1" applyFill="1" applyAlignment="1">
      <alignment vertical="center" wrapText="1"/>
    </xf>
    <xf numFmtId="0" fontId="74" fillId="0" borderId="0" xfId="46" applyFont="1" applyFill="1" applyAlignment="1">
      <alignment vertical="center" wrapText="1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0" fontId="33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top" wrapText="1"/>
    </xf>
    <xf numFmtId="0" fontId="37" fillId="0" borderId="0" xfId="46" applyFont="1" applyFill="1" applyBorder="1" applyAlignment="1" applyProtection="1">
      <alignment horizont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4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left" vertical="center" wrapText="1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174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5" fillId="0" borderId="0" xfId="46" applyFont="1" applyFill="1" applyBorder="1" applyAlignment="1" applyProtection="1">
      <alignment horizontal="justify" vertical="center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0" fontId="4" fillId="0" borderId="0" xfId="46" applyFont="1" applyFill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49" fontId="4" fillId="0" borderId="0" xfId="46" applyNumberFormat="1" applyFill="1" applyAlignment="1" applyProtection="1">
      <alignment horizontal="justify" vertical="top" wrapText="1"/>
      <protection locked="0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49" fontId="30" fillId="24" borderId="11" xfId="46" applyNumberFormat="1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31" fillId="0" borderId="0" xfId="0" applyFont="1" applyFill="1" applyBorder="1" applyAlignment="1" applyProtection="1">
      <alignment horizontal="center" wrapText="1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5" fillId="24" borderId="16" xfId="46" applyFont="1" applyFill="1" applyBorder="1" applyAlignment="1" applyProtection="1">
      <alignment horizontal="center" vertic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170" fontId="30" fillId="24" borderId="14" xfId="46" applyNumberFormat="1" applyFont="1" applyFill="1" applyBorder="1" applyAlignment="1" applyProtection="1">
      <alignment horizontal="center" vertical="center"/>
    </xf>
    <xf numFmtId="170" fontId="30" fillId="24" borderId="12" xfId="46" applyNumberFormat="1" applyFont="1" applyFill="1" applyBorder="1" applyAlignment="1" applyProtection="1">
      <alignment horizontal="center" vertical="center"/>
    </xf>
    <xf numFmtId="170" fontId="30" fillId="24" borderId="15" xfId="46" applyNumberFormat="1" applyFont="1" applyFill="1" applyBorder="1" applyAlignment="1" applyProtection="1">
      <alignment horizontal="center" vertical="center"/>
    </xf>
    <xf numFmtId="170" fontId="30" fillId="24" borderId="17" xfId="46" applyNumberFormat="1" applyFont="1" applyFill="1" applyBorder="1" applyAlignment="1" applyProtection="1">
      <alignment horizontal="center" vertical="center"/>
    </xf>
    <xf numFmtId="170" fontId="30" fillId="24" borderId="11" xfId="46" applyNumberFormat="1" applyFont="1" applyFill="1" applyBorder="1" applyAlignment="1" applyProtection="1">
      <alignment horizontal="center" vertical="center"/>
    </xf>
    <xf numFmtId="170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6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37" fillId="0" borderId="0" xfId="0" applyFont="1" applyAlignment="1"/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0" borderId="16" xfId="46" applyFont="1" applyFill="1" applyBorder="1" applyAlignment="1" applyProtection="1">
      <alignment horizontal="left" vertical="center" wrapText="1"/>
    </xf>
    <xf numFmtId="170" fontId="30" fillId="0" borderId="14" xfId="46" applyNumberFormat="1" applyFont="1" applyFill="1" applyBorder="1" applyAlignment="1" applyProtection="1">
      <alignment horizontal="center" vertical="center"/>
    </xf>
    <xf numFmtId="170" fontId="30" fillId="0" borderId="12" xfId="46" applyNumberFormat="1" applyFont="1" applyFill="1" applyBorder="1" applyAlignment="1" applyProtection="1">
      <alignment horizontal="center" vertical="center"/>
    </xf>
    <xf numFmtId="170" fontId="30" fillId="0" borderId="15" xfId="46" applyNumberFormat="1" applyFont="1" applyFill="1" applyBorder="1" applyAlignment="1" applyProtection="1">
      <alignment horizontal="center" vertical="center"/>
    </xf>
    <xf numFmtId="170" fontId="30" fillId="0" borderId="17" xfId="46" applyNumberFormat="1" applyFont="1" applyFill="1" applyBorder="1" applyAlignment="1" applyProtection="1">
      <alignment horizontal="center" vertical="center"/>
    </xf>
    <xf numFmtId="170" fontId="30" fillId="0" borderId="11" xfId="46" applyNumberFormat="1" applyFont="1" applyFill="1" applyBorder="1" applyAlignment="1" applyProtection="1">
      <alignment horizontal="center" vertical="center"/>
    </xf>
    <xf numFmtId="170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171" fontId="4" fillId="0" borderId="14" xfId="0" applyNumberFormat="1" applyFont="1" applyFill="1" applyBorder="1" applyAlignment="1">
      <alignment horizontal="center" vertical="center"/>
    </xf>
    <xf numFmtId="171" fontId="4" fillId="0" borderId="12" xfId="0" applyNumberFormat="1" applyFont="1" applyFill="1" applyBorder="1" applyAlignment="1">
      <alignment horizontal="center" vertical="center"/>
    </xf>
    <xf numFmtId="171" fontId="4" fillId="0" borderId="15" xfId="0" applyNumberFormat="1" applyFont="1" applyFill="1" applyBorder="1" applyAlignment="1">
      <alignment horizontal="center" vertical="center"/>
    </xf>
    <xf numFmtId="171" fontId="4" fillId="0" borderId="17" xfId="0" applyNumberFormat="1" applyFont="1" applyFill="1" applyBorder="1" applyAlignment="1">
      <alignment horizontal="center" vertical="center"/>
    </xf>
    <xf numFmtId="171" fontId="4" fillId="0" borderId="11" xfId="0" applyNumberFormat="1" applyFont="1" applyFill="1" applyBorder="1" applyAlignment="1">
      <alignment horizontal="center" vertical="center"/>
    </xf>
    <xf numFmtId="171" fontId="4" fillId="0" borderId="18" xfId="0" applyNumberFormat="1" applyFont="1" applyFill="1" applyBorder="1" applyAlignment="1">
      <alignment horizontal="center" vertical="center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5" fillId="0" borderId="0" xfId="59" applyFont="1" applyFill="1" applyBorder="1" applyAlignment="1" applyProtection="1">
      <alignment horizontal="left" vertical="center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left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</cellXfs>
  <cellStyles count="6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3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22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externalLink" Target="externalLinks/externalLink30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57150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327313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4</xdr:row>
      <xdr:rowOff>346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177811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=""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A%20KWIECIEN/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0"/>
  <sheetViews>
    <sheetView showGridLines="0" tabSelected="1" view="pageBreakPreview" zoomScaleSheetLayoutView="100" zoomScalePageLayoutView="110" workbookViewId="0">
      <selection activeCell="L72" sqref="L72"/>
    </sheetView>
  </sheetViews>
  <sheetFormatPr defaultColWidth="9.140625" defaultRowHeight="12"/>
  <cols>
    <col min="1" max="1" width="16.7109375" style="80" customWidth="1"/>
    <col min="2" max="3" width="3.7109375" style="80" customWidth="1"/>
    <col min="4" max="4" width="11.7109375" style="80" customWidth="1"/>
    <col min="5" max="5" width="3.7109375" style="80" customWidth="1"/>
    <col min="6" max="6" width="13.7109375" style="80" customWidth="1"/>
    <col min="7" max="7" width="1.7109375" style="80" customWidth="1"/>
    <col min="8" max="8" width="3.7109375" style="80" customWidth="1"/>
    <col min="9" max="9" width="13.7109375" style="80" customWidth="1"/>
    <col min="10" max="10" width="3.7109375" style="80" customWidth="1"/>
    <col min="11" max="11" width="13.7109375" style="80" customWidth="1"/>
    <col min="12" max="12" width="3.7109375" style="80" customWidth="1"/>
    <col min="13" max="13" width="13.7109375" style="80" customWidth="1"/>
    <col min="14" max="14" width="9.7109375" style="80" customWidth="1"/>
    <col min="15" max="15" width="3.7109375" style="80" customWidth="1"/>
    <col min="16" max="16" width="5.7109375" style="80" customWidth="1"/>
    <col min="17" max="17" width="33" style="80" customWidth="1"/>
    <col min="18" max="16384" width="9.140625" style="80"/>
  </cols>
  <sheetData>
    <row r="1" spans="1:15" ht="12.75">
      <c r="F1" s="837"/>
      <c r="G1" s="838"/>
      <c r="H1" s="838"/>
      <c r="I1" s="838"/>
      <c r="J1" s="838"/>
      <c r="K1" s="838"/>
      <c r="L1" s="838"/>
      <c r="M1" s="838"/>
      <c r="N1" s="838"/>
      <c r="O1" s="838"/>
    </row>
    <row r="2" spans="1:15" ht="15.95" customHeight="1">
      <c r="A2" s="841" t="s">
        <v>949</v>
      </c>
      <c r="B2" s="841"/>
      <c r="C2" s="841"/>
      <c r="D2" s="841"/>
      <c r="E2" s="841"/>
      <c r="F2" s="841"/>
      <c r="G2" s="841"/>
      <c r="H2" s="841"/>
      <c r="I2" s="841"/>
      <c r="K2" s="597"/>
      <c r="L2" s="597"/>
      <c r="M2" s="598" t="s">
        <v>140</v>
      </c>
      <c r="N2" s="842" t="s">
        <v>437</v>
      </c>
      <c r="O2" s="843"/>
    </row>
    <row r="3" spans="1:15" ht="69.95" customHeight="1">
      <c r="A3" s="841"/>
      <c r="B3" s="841"/>
      <c r="C3" s="841"/>
      <c r="D3" s="841"/>
      <c r="E3" s="841"/>
      <c r="F3" s="841"/>
      <c r="G3" s="841"/>
      <c r="H3" s="841"/>
      <c r="I3" s="841"/>
      <c r="J3" s="599"/>
      <c r="K3" s="844"/>
      <c r="L3" s="844"/>
      <c r="M3" s="844"/>
      <c r="N3" s="844"/>
      <c r="O3" s="844"/>
    </row>
    <row r="4" spans="1:15" ht="24" customHeight="1">
      <c r="A4" s="841"/>
      <c r="B4" s="841"/>
      <c r="C4" s="841"/>
      <c r="D4" s="841"/>
      <c r="E4" s="841"/>
      <c r="F4" s="841"/>
      <c r="G4" s="841"/>
      <c r="H4" s="841"/>
      <c r="I4" s="841"/>
      <c r="J4" s="599"/>
      <c r="K4" s="824" t="s">
        <v>191</v>
      </c>
      <c r="L4" s="824"/>
      <c r="M4" s="824"/>
      <c r="N4" s="824"/>
      <c r="O4" s="824"/>
    </row>
    <row r="5" spans="1:15" s="119" customFormat="1" ht="21.95" customHeight="1">
      <c r="A5" s="841"/>
      <c r="B5" s="841"/>
      <c r="C5" s="841"/>
      <c r="D5" s="841"/>
      <c r="E5" s="841"/>
      <c r="F5" s="841"/>
      <c r="G5" s="841"/>
      <c r="H5" s="841"/>
      <c r="I5" s="841"/>
      <c r="J5" s="599"/>
      <c r="K5" s="826" t="s">
        <v>877</v>
      </c>
      <c r="L5" s="826"/>
      <c r="M5" s="600"/>
      <c r="N5" s="601"/>
    </row>
    <row r="6" spans="1:15" s="119" customFormat="1" ht="27" customHeight="1">
      <c r="A6" s="841"/>
      <c r="B6" s="841"/>
      <c r="C6" s="841"/>
      <c r="D6" s="841"/>
      <c r="E6" s="841"/>
      <c r="F6" s="841"/>
      <c r="G6" s="841"/>
      <c r="H6" s="841"/>
      <c r="I6" s="841"/>
      <c r="J6" s="599"/>
      <c r="K6" s="845"/>
      <c r="L6" s="845"/>
      <c r="M6" s="602"/>
      <c r="N6" s="602"/>
    </row>
    <row r="7" spans="1:15" s="610" customFormat="1" ht="21.95" customHeight="1">
      <c r="A7" s="565"/>
      <c r="B7" s="603" t="s">
        <v>155</v>
      </c>
      <c r="C7" s="604"/>
      <c r="D7" s="605" t="s">
        <v>878</v>
      </c>
      <c r="E7" s="606"/>
      <c r="F7" s="606"/>
      <c r="G7" s="607" t="s">
        <v>116</v>
      </c>
      <c r="H7" s="608"/>
      <c r="I7" s="609"/>
      <c r="J7" s="609"/>
      <c r="K7" s="846"/>
      <c r="L7" s="847"/>
      <c r="M7" s="833"/>
      <c r="N7" s="834"/>
      <c r="O7" s="834"/>
    </row>
    <row r="8" spans="1:15" ht="9.9499999999999993" customHeight="1">
      <c r="A8" s="824" t="s">
        <v>879</v>
      </c>
      <c r="B8" s="824"/>
      <c r="C8" s="824"/>
      <c r="D8" s="824"/>
      <c r="E8" s="824"/>
      <c r="F8" s="824"/>
      <c r="G8" s="824"/>
      <c r="H8" s="824"/>
      <c r="I8" s="824"/>
      <c r="J8" s="238"/>
      <c r="K8" s="848" t="s">
        <v>880</v>
      </c>
      <c r="L8" s="848"/>
      <c r="M8" s="815" t="s">
        <v>881</v>
      </c>
      <c r="N8" s="815"/>
      <c r="O8" s="815"/>
    </row>
    <row r="9" spans="1:15" ht="12" customHeight="1">
      <c r="A9" s="824"/>
      <c r="B9" s="824"/>
      <c r="C9" s="824"/>
      <c r="D9" s="824"/>
      <c r="E9" s="824"/>
      <c r="F9" s="824"/>
      <c r="G9" s="824"/>
      <c r="H9" s="824"/>
      <c r="I9" s="824"/>
      <c r="J9" s="238"/>
      <c r="K9" s="849" t="s">
        <v>882</v>
      </c>
      <c r="L9" s="849"/>
      <c r="M9" s="849"/>
      <c r="N9" s="849"/>
    </row>
    <row r="10" spans="1:15" s="79" customFormat="1" ht="24" customHeight="1">
      <c r="A10" s="823" t="s">
        <v>883</v>
      </c>
      <c r="B10" s="823"/>
      <c r="C10" s="823"/>
      <c r="D10" s="823"/>
      <c r="E10" s="823"/>
      <c r="F10" s="823"/>
      <c r="G10" s="823"/>
      <c r="H10" s="823"/>
      <c r="I10" s="823"/>
      <c r="J10" s="823"/>
      <c r="K10" s="823"/>
      <c r="L10" s="823"/>
      <c r="M10" s="823"/>
      <c r="N10" s="823"/>
      <c r="O10" s="823"/>
    </row>
    <row r="11" spans="1:15" ht="36" customHeight="1">
      <c r="A11" s="839"/>
      <c r="B11" s="839"/>
      <c r="C11" s="839"/>
      <c r="D11" s="839"/>
      <c r="E11" s="839"/>
      <c r="F11" s="839"/>
      <c r="G11" s="839"/>
      <c r="H11" s="839"/>
      <c r="I11" s="839"/>
      <c r="J11" s="561"/>
      <c r="K11" s="840"/>
      <c r="L11" s="840"/>
      <c r="M11" s="840"/>
      <c r="N11" s="840"/>
    </row>
    <row r="12" spans="1:15" ht="21.95" customHeight="1">
      <c r="A12" s="824" t="s">
        <v>291</v>
      </c>
      <c r="B12" s="824"/>
      <c r="C12" s="824"/>
      <c r="D12" s="824"/>
      <c r="E12" s="824"/>
      <c r="F12" s="824"/>
      <c r="G12" s="824"/>
      <c r="H12" s="824"/>
      <c r="I12" s="824"/>
      <c r="J12" s="238"/>
      <c r="K12" s="825"/>
      <c r="L12" s="825"/>
      <c r="M12" s="825"/>
      <c r="N12" s="825"/>
      <c r="O12" s="825"/>
    </row>
    <row r="13" spans="1:15" ht="21.95" customHeight="1">
      <c r="A13" s="776" t="s">
        <v>338</v>
      </c>
      <c r="B13" s="776"/>
      <c r="C13" s="776"/>
      <c r="D13" s="747"/>
      <c r="E13" s="748"/>
      <c r="F13" s="748"/>
      <c r="G13" s="748"/>
      <c r="H13" s="749"/>
      <c r="I13" s="88"/>
      <c r="J13" s="88"/>
      <c r="K13" s="824" t="s">
        <v>412</v>
      </c>
      <c r="L13" s="824"/>
      <c r="M13" s="824"/>
      <c r="N13" s="824"/>
      <c r="O13" s="824"/>
    </row>
    <row r="14" spans="1:15" s="613" customFormat="1" ht="6.95" customHeight="1">
      <c r="A14" s="559"/>
      <c r="B14" s="611"/>
      <c r="C14" s="611"/>
      <c r="D14" s="611"/>
      <c r="E14" s="612"/>
      <c r="F14" s="612"/>
      <c r="G14" s="612"/>
      <c r="H14" s="612"/>
      <c r="I14" s="612"/>
      <c r="J14" s="612"/>
      <c r="K14" s="612"/>
      <c r="L14" s="612"/>
      <c r="M14" s="612"/>
      <c r="N14" s="612"/>
    </row>
    <row r="15" spans="1:15" s="119" customFormat="1" ht="21.95" customHeight="1">
      <c r="A15" s="780" t="s">
        <v>182</v>
      </c>
      <c r="B15" s="781"/>
      <c r="C15" s="781"/>
      <c r="D15" s="781"/>
      <c r="E15" s="781"/>
      <c r="F15" s="781"/>
      <c r="G15" s="781"/>
      <c r="H15" s="781"/>
      <c r="I15" s="782"/>
      <c r="J15" s="559"/>
      <c r="K15" s="826" t="s">
        <v>877</v>
      </c>
      <c r="L15" s="826"/>
      <c r="M15" s="683"/>
      <c r="N15" s="602"/>
    </row>
    <row r="16" spans="1:15" s="119" customFormat="1" ht="27" customHeight="1">
      <c r="A16" s="827"/>
      <c r="B16" s="828"/>
      <c r="C16" s="828"/>
      <c r="D16" s="828"/>
      <c r="E16" s="828"/>
      <c r="F16" s="828"/>
      <c r="G16" s="828"/>
      <c r="H16" s="828"/>
      <c r="I16" s="829"/>
      <c r="J16" s="561"/>
      <c r="K16" s="826"/>
      <c r="L16" s="826"/>
      <c r="M16" s="602"/>
      <c r="N16" s="602"/>
    </row>
    <row r="17" spans="1:15" ht="21.95" customHeight="1">
      <c r="A17" s="827"/>
      <c r="B17" s="828"/>
      <c r="C17" s="828"/>
      <c r="D17" s="828"/>
      <c r="E17" s="828"/>
      <c r="F17" s="828"/>
      <c r="G17" s="828"/>
      <c r="H17" s="828"/>
      <c r="I17" s="829"/>
      <c r="J17" s="562"/>
      <c r="K17" s="803"/>
      <c r="L17" s="804"/>
      <c r="M17" s="833"/>
      <c r="N17" s="834"/>
      <c r="O17" s="834"/>
    </row>
    <row r="18" spans="1:15" ht="9.9499999999999993" customHeight="1">
      <c r="A18" s="827"/>
      <c r="B18" s="828"/>
      <c r="C18" s="828"/>
      <c r="D18" s="828"/>
      <c r="E18" s="828"/>
      <c r="F18" s="828"/>
      <c r="G18" s="828"/>
      <c r="H18" s="828"/>
      <c r="I18" s="829"/>
      <c r="J18" s="561"/>
      <c r="K18" s="815" t="s">
        <v>884</v>
      </c>
      <c r="L18" s="815"/>
      <c r="M18" s="835" t="s">
        <v>881</v>
      </c>
      <c r="N18" s="835"/>
      <c r="O18" s="835"/>
    </row>
    <row r="19" spans="1:15" ht="12" customHeight="1">
      <c r="A19" s="830"/>
      <c r="B19" s="831"/>
      <c r="C19" s="831"/>
      <c r="D19" s="831"/>
      <c r="E19" s="831"/>
      <c r="F19" s="831"/>
      <c r="G19" s="831"/>
      <c r="H19" s="831"/>
      <c r="I19" s="832"/>
      <c r="J19" s="561"/>
      <c r="K19" s="824" t="s">
        <v>885</v>
      </c>
      <c r="L19" s="824"/>
      <c r="M19" s="824"/>
      <c r="N19" s="824"/>
    </row>
    <row r="20" spans="1:15" ht="3.9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</row>
    <row r="21" spans="1:15" ht="20.100000000000001" customHeight="1">
      <c r="A21" s="776" t="s">
        <v>183</v>
      </c>
      <c r="B21" s="776"/>
      <c r="C21" s="776"/>
      <c r="D21" s="566"/>
      <c r="E21" s="614" t="s">
        <v>116</v>
      </c>
      <c r="F21" s="684"/>
      <c r="G21" s="79"/>
      <c r="H21" s="79"/>
      <c r="I21" s="79"/>
      <c r="J21" s="79"/>
      <c r="K21" s="79"/>
      <c r="L21" s="79"/>
      <c r="M21" s="564"/>
      <c r="N21" s="611"/>
    </row>
    <row r="22" spans="1:15" ht="3.95" customHeight="1">
      <c r="A22" s="109"/>
      <c r="B22" s="615"/>
      <c r="C22" s="615"/>
      <c r="D22" s="615"/>
      <c r="E22" s="615"/>
      <c r="F22" s="615"/>
      <c r="G22" s="109"/>
      <c r="H22" s="109"/>
      <c r="I22" s="109"/>
      <c r="J22" s="109"/>
      <c r="K22" s="109"/>
      <c r="L22" s="109"/>
      <c r="M22" s="615"/>
      <c r="N22" s="615"/>
    </row>
    <row r="23" spans="1:15" ht="20.100000000000001" customHeight="1">
      <c r="A23" s="776" t="s">
        <v>292</v>
      </c>
      <c r="B23" s="776"/>
      <c r="C23" s="776"/>
      <c r="D23" s="616" t="s">
        <v>113</v>
      </c>
      <c r="E23" s="803"/>
      <c r="F23" s="804"/>
      <c r="G23" s="561"/>
      <c r="H23" s="616" t="s">
        <v>114</v>
      </c>
      <c r="I23" s="803"/>
      <c r="J23" s="804"/>
      <c r="K23" s="561"/>
      <c r="L23" s="561"/>
      <c r="M23" s="565"/>
      <c r="N23" s="561"/>
    </row>
    <row r="24" spans="1:15" ht="3.95" customHeight="1">
      <c r="A24" s="85"/>
      <c r="B24" s="558"/>
      <c r="C24" s="82"/>
      <c r="D24" s="82"/>
      <c r="E24" s="815"/>
      <c r="F24" s="815"/>
      <c r="G24" s="109"/>
      <c r="H24" s="109"/>
      <c r="I24" s="109"/>
      <c r="J24" s="109"/>
      <c r="K24" s="109"/>
      <c r="L24" s="109"/>
      <c r="M24" s="109"/>
      <c r="N24" s="238"/>
    </row>
    <row r="25" spans="1:15" ht="6" customHeight="1">
      <c r="A25" s="102"/>
      <c r="B25" s="101"/>
      <c r="C25" s="237"/>
      <c r="D25" s="237"/>
      <c r="E25" s="236"/>
      <c r="F25" s="236"/>
      <c r="G25" s="81"/>
      <c r="H25" s="81"/>
      <c r="I25" s="81"/>
      <c r="J25" s="81"/>
      <c r="K25" s="81"/>
      <c r="L25" s="81"/>
      <c r="M25" s="81"/>
      <c r="N25" s="236"/>
      <c r="O25" s="680"/>
    </row>
    <row r="26" spans="1:15" s="119" customFormat="1" ht="20.100000000000001" customHeight="1">
      <c r="A26" s="801" t="s">
        <v>492</v>
      </c>
      <c r="B26" s="801"/>
      <c r="C26" s="801"/>
      <c r="D26" s="618" t="s">
        <v>13</v>
      </c>
      <c r="E26" s="619"/>
      <c r="F26" s="678"/>
      <c r="G26" s="679"/>
      <c r="H26" s="679"/>
      <c r="I26" s="679"/>
      <c r="J26" s="679"/>
      <c r="K26" s="679"/>
      <c r="L26" s="679"/>
      <c r="M26" s="679"/>
      <c r="N26" s="678"/>
    </row>
    <row r="27" spans="1:15" ht="20.100000000000001" customHeight="1">
      <c r="A27" s="802" t="s">
        <v>241</v>
      </c>
      <c r="B27" s="802"/>
      <c r="C27" s="802"/>
      <c r="D27" s="802"/>
      <c r="E27" s="802"/>
      <c r="F27" s="802"/>
      <c r="G27" s="802"/>
      <c r="H27" s="802"/>
      <c r="I27" s="802"/>
      <c r="J27" s="812"/>
      <c r="K27" s="812"/>
      <c r="L27" s="813"/>
      <c r="M27" s="814"/>
      <c r="N27" s="238"/>
    </row>
    <row r="28" spans="1:15" ht="12" customHeight="1">
      <c r="A28" s="802"/>
      <c r="B28" s="802"/>
      <c r="C28" s="802"/>
      <c r="D28" s="802"/>
      <c r="E28" s="802"/>
      <c r="F28" s="802"/>
      <c r="G28" s="802"/>
      <c r="H28" s="802"/>
      <c r="I28" s="802"/>
      <c r="J28" s="85"/>
      <c r="K28" s="85"/>
      <c r="L28" s="815" t="s">
        <v>115</v>
      </c>
      <c r="M28" s="815"/>
      <c r="N28" s="238"/>
    </row>
    <row r="29" spans="1:15" ht="20.100000000000001" customHeight="1">
      <c r="A29" s="802" t="s">
        <v>293</v>
      </c>
      <c r="B29" s="802"/>
      <c r="C29" s="802"/>
      <c r="D29" s="802"/>
      <c r="E29" s="802"/>
      <c r="F29" s="802"/>
      <c r="G29" s="802"/>
      <c r="H29" s="802"/>
      <c r="I29" s="802"/>
      <c r="J29" s="802"/>
      <c r="K29" s="618" t="s">
        <v>13</v>
      </c>
      <c r="L29" s="619"/>
      <c r="M29" s="109"/>
      <c r="N29" s="238"/>
    </row>
    <row r="30" spans="1:15" ht="6" customHeight="1">
      <c r="A30" s="802"/>
      <c r="B30" s="802"/>
      <c r="C30" s="802"/>
      <c r="D30" s="802"/>
      <c r="E30" s="802"/>
      <c r="F30" s="802"/>
      <c r="G30" s="802"/>
      <c r="H30" s="802"/>
      <c r="I30" s="802"/>
      <c r="J30" s="802"/>
      <c r="K30" s="618"/>
      <c r="L30" s="565"/>
      <c r="M30" s="109"/>
      <c r="N30" s="238"/>
    </row>
    <row r="31" spans="1:15" ht="6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81"/>
      <c r="M31" s="81"/>
      <c r="N31" s="236"/>
      <c r="O31" s="680"/>
    </row>
    <row r="32" spans="1:15" ht="20.100000000000001" customHeight="1">
      <c r="A32" s="816" t="s">
        <v>493</v>
      </c>
      <c r="B32" s="816"/>
      <c r="C32" s="816"/>
      <c r="D32" s="816"/>
      <c r="E32" s="816"/>
      <c r="F32" s="816"/>
      <c r="G32" s="816"/>
      <c r="H32" s="816"/>
      <c r="I32" s="816"/>
      <c r="J32" s="816"/>
      <c r="K32" s="816"/>
      <c r="L32" s="816"/>
      <c r="M32" s="816"/>
      <c r="N32" s="618" t="s">
        <v>13</v>
      </c>
      <c r="O32" s="619"/>
    </row>
    <row r="33" spans="1:17" ht="9.9499999999999993" customHeight="1">
      <c r="A33" s="816"/>
      <c r="B33" s="816"/>
      <c r="C33" s="816"/>
      <c r="D33" s="816"/>
      <c r="E33" s="816"/>
      <c r="F33" s="816"/>
      <c r="G33" s="816"/>
      <c r="H33" s="816"/>
      <c r="I33" s="816"/>
      <c r="J33" s="816"/>
      <c r="K33" s="816"/>
      <c r="L33" s="816"/>
      <c r="M33" s="816"/>
      <c r="N33" s="238"/>
    </row>
    <row r="34" spans="1:17" ht="20.100000000000001" customHeight="1">
      <c r="A34" s="776" t="s">
        <v>331</v>
      </c>
      <c r="B34" s="776"/>
      <c r="C34" s="776"/>
      <c r="D34" s="776"/>
      <c r="E34" s="776"/>
      <c r="F34" s="776"/>
      <c r="G34" s="776"/>
      <c r="H34" s="776"/>
      <c r="I34" s="617" t="s">
        <v>13</v>
      </c>
      <c r="J34" s="770"/>
      <c r="K34" s="618" t="s">
        <v>14</v>
      </c>
      <c r="L34" s="769"/>
      <c r="M34" s="561"/>
      <c r="N34" s="79"/>
    </row>
    <row r="35" spans="1:17" ht="3.95" customHeight="1">
      <c r="A35" s="559"/>
      <c r="B35" s="559"/>
      <c r="C35" s="559"/>
      <c r="D35" s="559"/>
      <c r="E35" s="561"/>
      <c r="F35" s="561"/>
      <c r="G35" s="564"/>
      <c r="H35" s="87"/>
      <c r="I35" s="87"/>
      <c r="J35" s="87"/>
      <c r="K35" s="109"/>
      <c r="L35" s="109"/>
      <c r="M35" s="79"/>
      <c r="N35" s="79"/>
    </row>
    <row r="36" spans="1:17" s="119" customFormat="1" ht="21.95" customHeight="1">
      <c r="A36" s="780" t="s">
        <v>197</v>
      </c>
      <c r="B36" s="781"/>
      <c r="C36" s="781"/>
      <c r="D36" s="781"/>
      <c r="E36" s="781"/>
      <c r="F36" s="781"/>
      <c r="G36" s="781"/>
      <c r="H36" s="781"/>
      <c r="I36" s="781"/>
      <c r="J36" s="781"/>
      <c r="K36" s="781"/>
      <c r="L36" s="781"/>
      <c r="M36" s="781"/>
      <c r="N36" s="781"/>
      <c r="O36" s="782"/>
    </row>
    <row r="37" spans="1:17" ht="44.1" customHeight="1">
      <c r="A37" s="817"/>
      <c r="B37" s="818"/>
      <c r="C37" s="818"/>
      <c r="D37" s="818"/>
      <c r="E37" s="818"/>
      <c r="F37" s="818"/>
      <c r="G37" s="818"/>
      <c r="H37" s="818"/>
      <c r="I37" s="818"/>
      <c r="J37" s="818"/>
      <c r="K37" s="818"/>
      <c r="L37" s="818"/>
      <c r="M37" s="818"/>
      <c r="N37" s="818"/>
      <c r="O37" s="819"/>
    </row>
    <row r="38" spans="1:17" ht="15.95" customHeight="1">
      <c r="A38" s="820"/>
      <c r="B38" s="821"/>
      <c r="C38" s="821"/>
      <c r="D38" s="821"/>
      <c r="E38" s="821"/>
      <c r="F38" s="821"/>
      <c r="G38" s="821"/>
      <c r="H38" s="821"/>
      <c r="I38" s="821"/>
      <c r="J38" s="821"/>
      <c r="K38" s="821"/>
      <c r="L38" s="821"/>
      <c r="M38" s="821"/>
      <c r="N38" s="821"/>
      <c r="O38" s="822"/>
      <c r="Q38" s="620" t="s">
        <v>712</v>
      </c>
    </row>
    <row r="39" spans="1:17" ht="6" customHeight="1">
      <c r="A39" s="561"/>
      <c r="B39" s="561"/>
      <c r="C39" s="561"/>
      <c r="D39" s="561"/>
      <c r="E39" s="561"/>
      <c r="F39" s="561"/>
      <c r="G39" s="561"/>
      <c r="H39" s="561"/>
      <c r="I39" s="561"/>
      <c r="J39" s="561"/>
      <c r="K39" s="561"/>
      <c r="L39" s="561"/>
      <c r="M39" s="561"/>
      <c r="N39" s="561"/>
      <c r="Q39" s="620"/>
    </row>
    <row r="40" spans="1:17" s="119" customFormat="1" ht="21.95" customHeight="1">
      <c r="A40" s="823" t="s">
        <v>957</v>
      </c>
      <c r="B40" s="823"/>
      <c r="C40" s="823"/>
      <c r="D40" s="823"/>
      <c r="E40" s="823"/>
      <c r="F40" s="823"/>
      <c r="G40" s="823"/>
      <c r="H40" s="823"/>
      <c r="I40" s="823"/>
      <c r="J40" s="823"/>
      <c r="K40" s="823"/>
      <c r="L40" s="823"/>
      <c r="M40" s="823"/>
      <c r="N40" s="823"/>
    </row>
    <row r="41" spans="1:17" ht="3.9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</row>
    <row r="42" spans="1:17" ht="15.95" customHeight="1">
      <c r="A42" s="776" t="s">
        <v>157</v>
      </c>
      <c r="B42" s="776"/>
      <c r="C42" s="776"/>
      <c r="D42" s="776"/>
      <c r="E42" s="776"/>
      <c r="F42" s="776"/>
      <c r="G42" s="776"/>
      <c r="H42" s="776"/>
      <c r="I42" s="776"/>
      <c r="J42" s="776"/>
      <c r="K42" s="776"/>
      <c r="L42" s="776"/>
      <c r="M42" s="776"/>
      <c r="N42" s="776"/>
    </row>
    <row r="43" spans="1:17" ht="3.95" customHeight="1">
      <c r="A43" s="621"/>
      <c r="B43" s="622"/>
      <c r="C43" s="623"/>
      <c r="D43" s="623"/>
      <c r="E43" s="200"/>
      <c r="F43" s="777"/>
      <c r="G43" s="777"/>
      <c r="H43" s="623"/>
      <c r="I43" s="623"/>
      <c r="J43" s="623"/>
      <c r="K43" s="623"/>
      <c r="L43" s="623"/>
      <c r="M43" s="200"/>
      <c r="N43" s="622"/>
    </row>
    <row r="44" spans="1:17" s="87" customFormat="1" ht="20.100000000000001" customHeight="1">
      <c r="A44" s="563" t="s">
        <v>158</v>
      </c>
      <c r="B44" s="771"/>
      <c r="C44" s="624" t="s">
        <v>13</v>
      </c>
      <c r="E44" s="590"/>
      <c r="F44" s="778" t="s">
        <v>159</v>
      </c>
      <c r="G44" s="778"/>
      <c r="H44" s="771"/>
      <c r="I44" s="625" t="s">
        <v>13</v>
      </c>
      <c r="J44" s="590"/>
      <c r="K44" s="626" t="s">
        <v>160</v>
      </c>
      <c r="L44" s="771"/>
      <c r="M44" s="625" t="s">
        <v>13</v>
      </c>
      <c r="N44" s="104"/>
    </row>
    <row r="45" spans="1:17" ht="3.95" customHeight="1">
      <c r="A45" s="627"/>
      <c r="B45" s="106"/>
      <c r="C45" s="589"/>
      <c r="D45" s="106"/>
      <c r="E45" s="579"/>
      <c r="F45" s="579"/>
      <c r="G45" s="579"/>
      <c r="H45" s="579"/>
      <c r="I45" s="579"/>
      <c r="J45" s="579"/>
      <c r="K45" s="628"/>
      <c r="L45" s="628"/>
      <c r="M45" s="628"/>
      <c r="N45" s="628"/>
    </row>
    <row r="46" spans="1:17" s="87" customFormat="1" ht="20.100000000000001" customHeight="1">
      <c r="A46" s="559"/>
      <c r="B46" s="619"/>
      <c r="C46" s="810" t="s">
        <v>185</v>
      </c>
      <c r="D46" s="811"/>
      <c r="E46" s="88"/>
      <c r="F46" s="88"/>
      <c r="G46" s="88"/>
      <c r="H46" s="619"/>
      <c r="I46" s="629" t="s">
        <v>185</v>
      </c>
      <c r="J46" s="88"/>
      <c r="K46" s="88"/>
      <c r="L46" s="619"/>
      <c r="M46" s="624" t="s">
        <v>185</v>
      </c>
      <c r="N46" s="88"/>
    </row>
    <row r="47" spans="1:17" ht="3.95" customHeight="1">
      <c r="A47" s="561"/>
      <c r="B47" s="561"/>
      <c r="C47" s="561"/>
      <c r="D47" s="561"/>
      <c r="E47" s="561"/>
      <c r="F47" s="561"/>
      <c r="G47" s="561"/>
      <c r="H47" s="561"/>
      <c r="I47" s="561"/>
      <c r="J47" s="561"/>
      <c r="K47" s="561"/>
      <c r="L47" s="561"/>
      <c r="M47" s="561"/>
      <c r="N47" s="561"/>
    </row>
    <row r="48" spans="1:17" ht="21.95" customHeight="1">
      <c r="A48" s="780" t="s">
        <v>429</v>
      </c>
      <c r="B48" s="781"/>
      <c r="C48" s="781"/>
      <c r="D48" s="781"/>
      <c r="E48" s="781"/>
      <c r="F48" s="781"/>
      <c r="G48" s="781"/>
      <c r="H48" s="781"/>
      <c r="I48" s="781"/>
      <c r="J48" s="781"/>
      <c r="K48" s="781"/>
      <c r="L48" s="781"/>
      <c r="M48" s="781"/>
      <c r="N48" s="781"/>
      <c r="O48" s="782"/>
    </row>
    <row r="49" spans="1:17" ht="86.25" customHeight="1">
      <c r="A49" s="788"/>
      <c r="B49" s="789"/>
      <c r="C49" s="789"/>
      <c r="D49" s="789"/>
      <c r="E49" s="789"/>
      <c r="F49" s="789"/>
      <c r="G49" s="789"/>
      <c r="H49" s="789"/>
      <c r="I49" s="789"/>
      <c r="J49" s="789"/>
      <c r="K49" s="789"/>
      <c r="L49" s="789"/>
      <c r="M49" s="789"/>
      <c r="N49" s="789"/>
      <c r="O49" s="790"/>
    </row>
    <row r="50" spans="1:17" ht="15.95" customHeight="1">
      <c r="A50" s="791"/>
      <c r="B50" s="792"/>
      <c r="C50" s="792"/>
      <c r="D50" s="792"/>
      <c r="E50" s="792"/>
      <c r="F50" s="792"/>
      <c r="G50" s="792"/>
      <c r="H50" s="792"/>
      <c r="I50" s="792"/>
      <c r="J50" s="792"/>
      <c r="K50" s="792"/>
      <c r="L50" s="792"/>
      <c r="M50" s="792"/>
      <c r="N50" s="792"/>
      <c r="O50" s="793"/>
      <c r="Q50" s="620" t="s">
        <v>712</v>
      </c>
    </row>
    <row r="51" spans="1:17" ht="32.1" customHeight="1">
      <c r="A51" s="794" t="s">
        <v>909</v>
      </c>
      <c r="B51" s="795"/>
      <c r="C51" s="795"/>
      <c r="D51" s="795"/>
      <c r="E51" s="795"/>
      <c r="F51" s="795"/>
      <c r="G51" s="795"/>
      <c r="H51" s="795"/>
      <c r="I51" s="795"/>
      <c r="J51" s="795"/>
      <c r="K51" s="795"/>
      <c r="L51" s="795"/>
      <c r="M51" s="795"/>
      <c r="N51" s="795"/>
      <c r="O51" s="795"/>
      <c r="Q51" s="630"/>
    </row>
    <row r="52" spans="1:17" ht="3.9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7" s="119" customFormat="1" ht="20.100000000000001" customHeight="1">
      <c r="A53" s="776" t="s">
        <v>910</v>
      </c>
      <c r="B53" s="776"/>
      <c r="C53" s="776"/>
      <c r="D53" s="776"/>
      <c r="E53" s="776"/>
      <c r="F53" s="776"/>
      <c r="G53" s="776"/>
      <c r="H53" s="776"/>
      <c r="I53" s="776"/>
      <c r="J53" s="776"/>
      <c r="K53" s="618" t="s">
        <v>13</v>
      </c>
      <c r="L53" s="770"/>
      <c r="M53" s="88"/>
      <c r="N53" s="618" t="s">
        <v>14</v>
      </c>
      <c r="O53" s="619"/>
    </row>
    <row r="54" spans="1:17" ht="3.95" customHeight="1">
      <c r="A54" s="779"/>
      <c r="B54" s="779"/>
      <c r="C54" s="779"/>
      <c r="D54" s="779"/>
      <c r="E54" s="779"/>
      <c r="F54" s="779"/>
      <c r="G54" s="779"/>
      <c r="H54" s="779"/>
      <c r="I54" s="779"/>
      <c r="J54" s="779"/>
      <c r="K54" s="779"/>
      <c r="L54" s="779"/>
      <c r="M54" s="779"/>
      <c r="N54" s="779"/>
    </row>
    <row r="55" spans="1:17" ht="20.100000000000001" customHeight="1">
      <c r="A55" s="776" t="s">
        <v>421</v>
      </c>
      <c r="B55" s="776"/>
      <c r="C55" s="776"/>
      <c r="D55" s="776"/>
      <c r="E55" s="776"/>
      <c r="F55" s="776"/>
      <c r="G55" s="776"/>
      <c r="H55" s="776"/>
      <c r="I55" s="685"/>
      <c r="J55" s="561"/>
      <c r="K55" s="88"/>
      <c r="L55" s="88"/>
      <c r="M55" s="88"/>
      <c r="N55" s="88"/>
    </row>
    <row r="56" spans="1:17" ht="3.95" customHeight="1">
      <c r="A56" s="568"/>
      <c r="B56" s="568"/>
      <c r="C56" s="568"/>
      <c r="D56" s="568"/>
      <c r="E56" s="568"/>
      <c r="F56" s="568"/>
      <c r="G56" s="568"/>
      <c r="H56" s="568"/>
      <c r="I56" s="568"/>
      <c r="J56" s="568"/>
      <c r="K56" s="568"/>
      <c r="L56" s="568"/>
      <c r="M56" s="568"/>
      <c r="N56" s="568"/>
    </row>
    <row r="57" spans="1:17" s="119" customFormat="1" ht="21.95" customHeight="1">
      <c r="A57" s="780" t="s">
        <v>423</v>
      </c>
      <c r="B57" s="781"/>
      <c r="C57" s="781"/>
      <c r="D57" s="781"/>
      <c r="E57" s="781"/>
      <c r="F57" s="781"/>
      <c r="G57" s="781"/>
      <c r="H57" s="781"/>
      <c r="I57" s="781"/>
      <c r="J57" s="781"/>
      <c r="K57" s="781"/>
      <c r="L57" s="781"/>
      <c r="M57" s="781"/>
      <c r="N57" s="781"/>
      <c r="O57" s="782"/>
    </row>
    <row r="58" spans="1:17" ht="56.1" customHeight="1">
      <c r="A58" s="783"/>
      <c r="B58" s="776"/>
      <c r="C58" s="776"/>
      <c r="D58" s="776"/>
      <c r="E58" s="776"/>
      <c r="F58" s="776"/>
      <c r="G58" s="776"/>
      <c r="H58" s="776"/>
      <c r="I58" s="776"/>
      <c r="J58" s="776"/>
      <c r="K58" s="776"/>
      <c r="L58" s="776"/>
      <c r="M58" s="776"/>
      <c r="N58" s="776"/>
      <c r="O58" s="784"/>
    </row>
    <row r="59" spans="1:17" ht="15.95" customHeight="1">
      <c r="A59" s="785"/>
      <c r="B59" s="786"/>
      <c r="C59" s="786"/>
      <c r="D59" s="786"/>
      <c r="E59" s="786"/>
      <c r="F59" s="786"/>
      <c r="G59" s="786"/>
      <c r="H59" s="786"/>
      <c r="I59" s="786"/>
      <c r="J59" s="786"/>
      <c r="K59" s="786"/>
      <c r="L59" s="786"/>
      <c r="M59" s="786"/>
      <c r="N59" s="786"/>
      <c r="O59" s="787"/>
      <c r="Q59" s="620" t="s">
        <v>712</v>
      </c>
    </row>
    <row r="60" spans="1:17" ht="3.95" customHeight="1">
      <c r="A60" s="631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1:17" s="119" customFormat="1" ht="20.100000000000001" customHeight="1">
      <c r="A61" s="776" t="s">
        <v>886</v>
      </c>
      <c r="B61" s="776"/>
      <c r="C61" s="776"/>
      <c r="D61" s="776"/>
      <c r="E61" s="776"/>
      <c r="F61" s="776"/>
      <c r="G61" s="776"/>
      <c r="H61" s="776"/>
      <c r="I61" s="776"/>
      <c r="J61" s="776"/>
      <c r="K61" s="618" t="s">
        <v>13</v>
      </c>
      <c r="L61" s="771"/>
      <c r="M61" s="88"/>
      <c r="N61" s="618" t="s">
        <v>14</v>
      </c>
      <c r="O61" s="619"/>
    </row>
    <row r="62" spans="1:17" ht="3.9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7" ht="20.100000000000001" customHeight="1">
      <c r="A63" s="776" t="s">
        <v>958</v>
      </c>
      <c r="B63" s="776"/>
      <c r="C63" s="776"/>
      <c r="D63" s="776"/>
      <c r="E63" s="776"/>
      <c r="F63" s="776"/>
      <c r="G63" s="776"/>
      <c r="H63" s="776"/>
      <c r="I63" s="776"/>
      <c r="J63" s="88"/>
      <c r="K63" s="618" t="s">
        <v>13</v>
      </c>
      <c r="L63" s="771"/>
      <c r="M63" s="88"/>
      <c r="N63" s="618" t="s">
        <v>14</v>
      </c>
      <c r="O63" s="619"/>
    </row>
    <row r="64" spans="1:17" ht="3.95" customHeight="1">
      <c r="A64" s="559"/>
      <c r="B64" s="559"/>
      <c r="C64" s="559"/>
      <c r="D64" s="559"/>
      <c r="E64" s="561"/>
      <c r="F64" s="88"/>
      <c r="G64" s="88"/>
      <c r="H64" s="88"/>
      <c r="I64" s="88"/>
      <c r="J64" s="88"/>
      <c r="K64" s="88"/>
      <c r="L64" s="88"/>
      <c r="M64" s="88"/>
      <c r="N64" s="88"/>
    </row>
    <row r="65" spans="1:15" ht="21" customHeight="1">
      <c r="A65" s="776" t="s">
        <v>959</v>
      </c>
      <c r="B65" s="836"/>
      <c r="C65" s="836"/>
      <c r="D65" s="836"/>
      <c r="E65" s="836"/>
      <c r="F65" s="836"/>
      <c r="G65" s="750"/>
      <c r="H65" s="750"/>
      <c r="I65" s="750"/>
      <c r="J65" s="750"/>
      <c r="K65" s="751" t="s">
        <v>960</v>
      </c>
      <c r="L65" s="771"/>
      <c r="M65" s="750"/>
      <c r="N65" s="751" t="s">
        <v>961</v>
      </c>
      <c r="O65" s="752"/>
    </row>
    <row r="66" spans="1:15" ht="15.95" customHeight="1">
      <c r="A66" s="776" t="s">
        <v>198</v>
      </c>
      <c r="B66" s="776"/>
      <c r="C66" s="776"/>
      <c r="D66" s="776"/>
      <c r="E66" s="776"/>
      <c r="F66" s="776"/>
      <c r="G66" s="776"/>
      <c r="H66" s="776"/>
      <c r="I66" s="776"/>
      <c r="J66" s="776"/>
      <c r="K66" s="776"/>
      <c r="L66" s="776"/>
      <c r="M66" s="776"/>
      <c r="N66" s="88"/>
    </row>
    <row r="67" spans="1:15" ht="20.100000000000001" customHeight="1">
      <c r="A67" s="809" t="s">
        <v>488</v>
      </c>
      <c r="B67" s="809"/>
      <c r="C67" s="809"/>
      <c r="D67" s="809"/>
      <c r="E67" s="809"/>
      <c r="F67" s="809"/>
      <c r="G67" s="809"/>
      <c r="H67" s="809"/>
      <c r="I67" s="809"/>
      <c r="J67" s="809"/>
      <c r="K67" s="618" t="s">
        <v>13</v>
      </c>
      <c r="L67" s="632" t="s">
        <v>413</v>
      </c>
      <c r="M67" s="88"/>
      <c r="N67" s="561"/>
    </row>
    <row r="68" spans="1:15" ht="3.95" customHeight="1">
      <c r="A68" s="561"/>
      <c r="B68" s="561"/>
      <c r="C68" s="561"/>
      <c r="D68" s="561"/>
      <c r="E68" s="561"/>
      <c r="F68" s="561"/>
      <c r="G68" s="561"/>
      <c r="H68" s="561"/>
      <c r="I68" s="561"/>
      <c r="J68" s="561"/>
      <c r="K68" s="561"/>
      <c r="L68" s="561"/>
      <c r="M68" s="561"/>
      <c r="N68" s="561"/>
    </row>
    <row r="69" spans="1:15" ht="15.95" customHeight="1">
      <c r="A69" s="776" t="s">
        <v>887</v>
      </c>
      <c r="B69" s="776"/>
      <c r="C69" s="776"/>
      <c r="D69" s="776"/>
      <c r="E69" s="776"/>
      <c r="F69" s="776"/>
      <c r="G69" s="776"/>
      <c r="H69" s="776"/>
      <c r="I69" s="776"/>
      <c r="J69" s="776"/>
      <c r="K69" s="776"/>
      <c r="L69" s="776"/>
      <c r="M69" s="776"/>
      <c r="N69" s="561"/>
    </row>
    <row r="70" spans="1:15" ht="20.100000000000001" customHeight="1">
      <c r="A70" s="799" t="s">
        <v>489</v>
      </c>
      <c r="B70" s="799"/>
      <c r="C70" s="799"/>
      <c r="D70" s="799"/>
      <c r="E70" s="799"/>
      <c r="F70" s="799"/>
      <c r="G70" s="799"/>
      <c r="H70" s="799"/>
      <c r="I70" s="799"/>
      <c r="J70" s="799"/>
      <c r="K70" s="618" t="s">
        <v>13</v>
      </c>
      <c r="L70" s="771"/>
      <c r="M70" s="88"/>
      <c r="N70" s="618" t="s">
        <v>14</v>
      </c>
      <c r="O70" s="619"/>
    </row>
    <row r="71" spans="1:15" ht="36" customHeight="1">
      <c r="A71" s="799"/>
      <c r="B71" s="799"/>
      <c r="C71" s="799"/>
      <c r="D71" s="799"/>
      <c r="E71" s="799"/>
      <c r="F71" s="799"/>
      <c r="G71" s="799"/>
      <c r="H71" s="799"/>
      <c r="I71" s="799"/>
      <c r="J71" s="799"/>
      <c r="K71" s="88"/>
      <c r="L71" s="88"/>
      <c r="M71" s="88"/>
      <c r="N71" s="88"/>
    </row>
    <row r="72" spans="1:15" ht="20.100000000000001" customHeight="1">
      <c r="A72" s="799" t="s">
        <v>490</v>
      </c>
      <c r="B72" s="799"/>
      <c r="C72" s="799"/>
      <c r="D72" s="799"/>
      <c r="E72" s="799"/>
      <c r="F72" s="799"/>
      <c r="G72" s="799"/>
      <c r="H72" s="799"/>
      <c r="I72" s="799"/>
      <c r="J72" s="799"/>
      <c r="K72" s="618" t="s">
        <v>13</v>
      </c>
      <c r="L72" s="775"/>
      <c r="M72" s="88"/>
      <c r="N72" s="561"/>
    </row>
    <row r="73" spans="1:15" ht="12" customHeight="1">
      <c r="A73" s="799"/>
      <c r="B73" s="799"/>
      <c r="C73" s="799"/>
      <c r="D73" s="799"/>
      <c r="E73" s="799"/>
      <c r="F73" s="799"/>
      <c r="G73" s="799"/>
      <c r="H73" s="799"/>
      <c r="I73" s="799"/>
      <c r="J73" s="799"/>
      <c r="K73" s="88"/>
      <c r="L73" s="88"/>
      <c r="M73" s="88"/>
      <c r="N73" s="85"/>
    </row>
    <row r="74" spans="1:15" ht="20.100000000000001" customHeight="1">
      <c r="A74" s="799" t="s">
        <v>491</v>
      </c>
      <c r="B74" s="799"/>
      <c r="C74" s="799"/>
      <c r="D74" s="799"/>
      <c r="E74" s="799"/>
      <c r="F74" s="799"/>
      <c r="G74" s="799"/>
      <c r="H74" s="799"/>
      <c r="I74" s="799"/>
      <c r="J74" s="799"/>
      <c r="K74" s="618" t="s">
        <v>13</v>
      </c>
      <c r="L74" s="771"/>
      <c r="M74" s="88"/>
      <c r="N74" s="618" t="s">
        <v>14</v>
      </c>
      <c r="O74" s="619"/>
    </row>
    <row r="75" spans="1:15" ht="12" customHeight="1">
      <c r="A75" s="799"/>
      <c r="B75" s="799"/>
      <c r="C75" s="799"/>
      <c r="D75" s="799"/>
      <c r="E75" s="799"/>
      <c r="F75" s="799"/>
      <c r="G75" s="799"/>
      <c r="H75" s="799"/>
      <c r="I75" s="799"/>
      <c r="J75" s="799"/>
      <c r="K75" s="88"/>
      <c r="L75" s="88"/>
      <c r="M75" s="88"/>
      <c r="N75" s="85"/>
    </row>
    <row r="76" spans="1:15" s="119" customFormat="1" ht="18" customHeight="1">
      <c r="A76" s="776" t="s">
        <v>199</v>
      </c>
      <c r="B76" s="776"/>
      <c r="C76" s="776"/>
      <c r="D76" s="776"/>
      <c r="E76" s="776"/>
      <c r="F76" s="776"/>
      <c r="G76" s="776"/>
      <c r="H76" s="776"/>
      <c r="I76" s="776"/>
      <c r="J76" s="776"/>
      <c r="K76" s="776"/>
      <c r="L76" s="776"/>
      <c r="M76" s="776"/>
      <c r="N76" s="776"/>
    </row>
    <row r="77" spans="1:15" s="119" customFormat="1" ht="20.100000000000001" customHeight="1">
      <c r="A77" s="776" t="s">
        <v>430</v>
      </c>
      <c r="B77" s="776"/>
      <c r="C77" s="776"/>
      <c r="D77" s="776"/>
      <c r="E77" s="776"/>
      <c r="F77" s="776"/>
      <c r="G77" s="776"/>
      <c r="H77" s="776"/>
      <c r="I77" s="803"/>
      <c r="J77" s="804"/>
      <c r="K77" s="565"/>
      <c r="L77" s="565"/>
      <c r="M77" s="87"/>
      <c r="N77" s="87"/>
    </row>
    <row r="78" spans="1:15" s="119" customFormat="1" ht="3.95" customHeight="1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633"/>
      <c r="L78" s="633"/>
      <c r="M78" s="633"/>
      <c r="N78" s="633"/>
    </row>
    <row r="79" spans="1:15" s="119" customFormat="1" ht="20.100000000000001" customHeight="1">
      <c r="A79" s="567" t="s">
        <v>200</v>
      </c>
      <c r="B79" s="565"/>
      <c r="C79" s="565"/>
      <c r="D79" s="565"/>
      <c r="E79" s="87"/>
      <c r="F79" s="87"/>
      <c r="G79" s="87"/>
      <c r="H79" s="87"/>
      <c r="I79" s="805"/>
      <c r="J79" s="806"/>
      <c r="K79" s="565"/>
      <c r="L79" s="565"/>
      <c r="M79" s="87"/>
      <c r="N79" s="87"/>
    </row>
    <row r="80" spans="1:15" s="119" customFormat="1" ht="3.95" customHeight="1">
      <c r="A80" s="567"/>
      <c r="B80" s="86"/>
      <c r="C80" s="86"/>
      <c r="D80" s="565"/>
      <c r="E80" s="86"/>
      <c r="F80" s="86"/>
      <c r="G80" s="565"/>
      <c r="H80" s="87"/>
      <c r="I80" s="87"/>
      <c r="J80" s="87"/>
      <c r="K80" s="87"/>
      <c r="L80" s="87"/>
      <c r="M80" s="87"/>
      <c r="N80" s="87"/>
    </row>
    <row r="81" spans="1:15" s="119" customFormat="1" ht="20.100000000000001" customHeight="1">
      <c r="A81" s="776" t="s">
        <v>201</v>
      </c>
      <c r="B81" s="776"/>
      <c r="C81" s="776"/>
      <c r="D81" s="776"/>
      <c r="E81" s="561"/>
      <c r="F81" s="561"/>
      <c r="G81" s="561"/>
      <c r="H81" s="561"/>
      <c r="I81" s="807"/>
      <c r="J81" s="808"/>
      <c r="K81" s="561"/>
      <c r="L81" s="561"/>
      <c r="M81" s="561"/>
      <c r="N81" s="87"/>
    </row>
    <row r="82" spans="1:15" s="119" customFormat="1" ht="3.95" customHeight="1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633"/>
      <c r="L82" s="633"/>
      <c r="M82" s="633"/>
      <c r="N82" s="633"/>
    </row>
    <row r="83" spans="1:15" s="119" customFormat="1" ht="20.100000000000001" customHeight="1">
      <c r="A83" s="776" t="s">
        <v>888</v>
      </c>
      <c r="B83" s="776"/>
      <c r="C83" s="776"/>
      <c r="D83" s="776"/>
      <c r="E83" s="776"/>
      <c r="F83" s="776"/>
      <c r="G83" s="776"/>
      <c r="H83" s="561"/>
      <c r="I83" s="797"/>
      <c r="J83" s="798"/>
      <c r="K83" s="561"/>
      <c r="L83" s="561"/>
      <c r="M83" s="561"/>
      <c r="N83" s="87"/>
    </row>
    <row r="84" spans="1:15" s="119" customFormat="1" ht="3.95" customHeight="1">
      <c r="A84" s="559"/>
      <c r="B84" s="559"/>
      <c r="C84" s="559"/>
      <c r="D84" s="559"/>
      <c r="E84" s="634"/>
      <c r="F84" s="634"/>
      <c r="G84" s="634"/>
      <c r="H84" s="87"/>
      <c r="I84" s="87"/>
      <c r="J84" s="87"/>
      <c r="K84" s="87"/>
      <c r="L84" s="87"/>
      <c r="M84" s="87"/>
      <c r="N84" s="87"/>
    </row>
    <row r="85" spans="1:15" s="119" customFormat="1" ht="20.100000000000001" customHeight="1">
      <c r="A85" s="776" t="s">
        <v>507</v>
      </c>
      <c r="B85" s="776"/>
      <c r="C85" s="776"/>
      <c r="D85" s="776"/>
      <c r="E85" s="776"/>
      <c r="F85" s="776"/>
      <c r="G85" s="776"/>
      <c r="H85" s="776"/>
      <c r="I85" s="796" t="s">
        <v>571</v>
      </c>
      <c r="J85" s="796"/>
      <c r="K85" s="681"/>
      <c r="L85" s="87" t="s">
        <v>117</v>
      </c>
      <c r="M85" s="87"/>
      <c r="N85" s="87"/>
    </row>
    <row r="86" spans="1:15" s="119" customFormat="1" ht="3.95" customHeight="1">
      <c r="A86" s="559"/>
      <c r="B86" s="559"/>
      <c r="C86" s="559"/>
      <c r="D86" s="559"/>
      <c r="E86" s="634"/>
      <c r="F86" s="634"/>
      <c r="G86" s="634"/>
      <c r="H86" s="87"/>
      <c r="I86" s="87"/>
      <c r="J86" s="87"/>
      <c r="K86" s="87"/>
      <c r="L86" s="87"/>
      <c r="M86" s="87"/>
      <c r="N86" s="87"/>
    </row>
    <row r="87" spans="1:15" s="119" customFormat="1" ht="20.100000000000001" customHeight="1">
      <c r="A87" s="776" t="s">
        <v>202</v>
      </c>
      <c r="B87" s="776"/>
      <c r="C87" s="776"/>
      <c r="D87" s="776"/>
      <c r="E87" s="776"/>
      <c r="F87" s="776"/>
      <c r="G87" s="776"/>
      <c r="H87" s="776"/>
      <c r="I87" s="561"/>
      <c r="J87" s="561"/>
      <c r="K87" s="618" t="s">
        <v>13</v>
      </c>
      <c r="L87" s="771"/>
      <c r="M87" s="88"/>
      <c r="N87" s="618" t="s">
        <v>14</v>
      </c>
      <c r="O87" s="619"/>
    </row>
    <row r="88" spans="1:15" s="119" customFormat="1" ht="3.95" customHeight="1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7"/>
    </row>
    <row r="89" spans="1:15" s="119" customFormat="1" ht="20.100000000000001" customHeight="1">
      <c r="A89" s="800" t="s">
        <v>911</v>
      </c>
      <c r="B89" s="800"/>
      <c r="C89" s="800"/>
      <c r="D89" s="800"/>
      <c r="E89" s="800"/>
      <c r="F89" s="800"/>
      <c r="G89" s="800"/>
      <c r="H89" s="800"/>
      <c r="I89" s="800"/>
      <c r="J89" s="800"/>
      <c r="K89" s="618" t="s">
        <v>13</v>
      </c>
      <c r="L89" s="771"/>
      <c r="M89" s="88"/>
      <c r="N89" s="618" t="s">
        <v>14</v>
      </c>
      <c r="O89" s="619"/>
    </row>
    <row r="90" spans="1:15" s="119" customFormat="1" ht="9.9499999999999993" customHeight="1">
      <c r="A90" s="800"/>
      <c r="B90" s="800"/>
      <c r="C90" s="800"/>
      <c r="D90" s="800"/>
      <c r="E90" s="800"/>
      <c r="F90" s="800"/>
      <c r="G90" s="800"/>
      <c r="H90" s="800"/>
      <c r="I90" s="800"/>
      <c r="J90" s="800"/>
      <c r="K90" s="560"/>
      <c r="L90" s="560"/>
      <c r="M90" s="560"/>
      <c r="N90" s="87"/>
    </row>
  </sheetData>
  <sheetProtection formatCells="0" formatColumns="0" formatRows="0" insertRows="0" insertHyperlinks="0" deleteRows="0" sort="0" autoFilter="0" pivotTables="0"/>
  <mergeCells count="76"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I85:J85"/>
    <mergeCell ref="A85:H85"/>
    <mergeCell ref="A83:G83"/>
    <mergeCell ref="I83:J83"/>
    <mergeCell ref="A72:J73"/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</mergeCells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sqref="M5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&#10;Po wyczyszczeniu pola TAK znak &quot;X&quot; zostanie automatycznie wpisany do pola ND." sqref="H44 B44 L44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&#10;Po wyczyszczeniu pola TAK znak &quot;X&quot; zostanie automatycznie wpisany do pola NIE." sqref="L89 J34 L53 L61 L63 L65 L70 L74 L87">
      <formula1>"x,X"</formula1>
    </dataValidation>
    <dataValidation allowBlank="1" showDropDown="1" showInputMessage="1" showErrorMessage="1" errorTitle="Błąd!" error="W tym polu można wpisać tylko znak &quot;X&quot;" sqref="K34 M34:N34"/>
    <dataValidation type="date" operator="greaterThanOrEqual" allowBlank="1" showInputMessage="1" showErrorMessage="1" errorTitle="Błąd!" error="W tym polu można wpisać tylko datę" sqref="I23:J23">
      <formula1>E23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textLength" operator="equal" allowBlank="1" showInputMessage="1" showErrorMessage="1" errorTitle="Błąd!" error="Nr identyfikacyjny LGD musi składać się z 9 cyfr" sqref="D13">
      <formula1>9</formula1>
    </dataValidation>
    <dataValidation allowBlank="1" showInputMessage="1" showErrorMessage="1" errorTitle="Błąd!" error="W tym polu można wpisać tylko pojedynczą cyfrę - w zakresie od 0 do 9" sqref="D7:E7 G7"/>
    <dataValidation type="list" allowBlank="1" showInputMessage="1" showErrorMessage="1" sqref="G35:J35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/>
    <dataValidation allowBlank="1" showErrorMessage="1" sqref="L7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2014-2020_19.2/4z&amp;R&amp;8Strona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117"/>
  <sheetViews>
    <sheetView showGridLines="0" view="pageBreakPreview" zoomScale="115" zoomScaleNormal="115" zoomScaleSheetLayoutView="115" zoomScalePageLayoutView="145" workbookViewId="0">
      <selection activeCell="B8" sqref="B8:I8"/>
    </sheetView>
  </sheetViews>
  <sheetFormatPr defaultColWidth="9.140625" defaultRowHeight="12.75"/>
  <cols>
    <col min="1" max="1" width="3" style="670" customWidth="1"/>
    <col min="2" max="2" width="3.140625" style="672" customWidth="1"/>
    <col min="3" max="3" width="0.28515625" style="672" customWidth="1"/>
    <col min="4" max="4" width="2" style="672" customWidth="1"/>
    <col min="5" max="5" width="26.7109375" style="666" customWidth="1"/>
    <col min="6" max="6" width="15.7109375" style="666" customWidth="1"/>
    <col min="7" max="7" width="1.140625" style="666" customWidth="1"/>
    <col min="8" max="8" width="31.85546875" style="666" customWidth="1"/>
    <col min="9" max="9" width="21.5703125" style="666" customWidth="1"/>
    <col min="10" max="10" width="1.7109375" style="666" customWidth="1"/>
    <col min="11" max="11" width="1.7109375" style="645" customWidth="1"/>
    <col min="12" max="16384" width="9.140625" style="645"/>
  </cols>
  <sheetData>
    <row r="1" spans="1:38" ht="3" customHeight="1">
      <c r="A1" s="694"/>
      <c r="B1" s="695"/>
      <c r="C1" s="695"/>
      <c r="D1" s="695"/>
      <c r="E1" s="695"/>
      <c r="I1" s="672"/>
    </row>
    <row r="2" spans="1:38" s="648" customFormat="1" ht="36" customHeight="1">
      <c r="A2" s="1334" t="s">
        <v>825</v>
      </c>
      <c r="B2" s="1334"/>
      <c r="C2" s="1334"/>
      <c r="D2" s="1334"/>
      <c r="E2" s="1334"/>
      <c r="F2" s="1334"/>
      <c r="G2" s="1334"/>
      <c r="H2" s="1334"/>
      <c r="I2" s="1334"/>
      <c r="J2" s="1334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  <c r="Z2" s="647"/>
      <c r="AA2" s="647"/>
      <c r="AB2" s="647"/>
      <c r="AC2" s="647"/>
      <c r="AD2" s="647"/>
      <c r="AE2" s="647"/>
      <c r="AF2" s="647"/>
      <c r="AG2" s="647"/>
      <c r="AH2" s="647"/>
      <c r="AI2" s="647"/>
      <c r="AJ2" s="647"/>
      <c r="AK2" s="647"/>
      <c r="AL2" s="647"/>
    </row>
    <row r="3" spans="1:38" s="648" customFormat="1" ht="3.75" customHeight="1">
      <c r="A3" s="696"/>
      <c r="B3" s="697"/>
      <c r="C3" s="697"/>
      <c r="D3" s="697"/>
      <c r="E3" s="698"/>
      <c r="F3" s="698"/>
      <c r="G3" s="698"/>
      <c r="H3" s="698"/>
      <c r="I3" s="698"/>
      <c r="J3" s="698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49"/>
      <c r="AF3" s="649"/>
      <c r="AG3" s="649"/>
      <c r="AH3" s="649"/>
      <c r="AI3" s="649"/>
      <c r="AJ3" s="649"/>
      <c r="AK3" s="649"/>
      <c r="AL3" s="649"/>
    </row>
    <row r="4" spans="1:38" s="652" customFormat="1" ht="12.75" customHeight="1">
      <c r="A4" s="650" t="s">
        <v>636</v>
      </c>
      <c r="B4" s="1332" t="s">
        <v>895</v>
      </c>
      <c r="C4" s="1332"/>
      <c r="D4" s="1332"/>
      <c r="E4" s="1332"/>
      <c r="F4" s="1332"/>
      <c r="G4" s="1332"/>
      <c r="H4" s="1332"/>
      <c r="I4" s="1332"/>
      <c r="J4" s="1332"/>
      <c r="K4" s="651"/>
    </row>
    <row r="5" spans="1:38" s="652" customFormat="1" ht="43.9" customHeight="1">
      <c r="A5" s="650"/>
      <c r="B5" s="1316" t="s">
        <v>904</v>
      </c>
      <c r="C5" s="1316"/>
      <c r="D5" s="1316"/>
      <c r="E5" s="1316"/>
      <c r="F5" s="1316"/>
      <c r="G5" s="1316"/>
      <c r="H5" s="1316"/>
      <c r="I5" s="1316"/>
      <c r="J5" s="653"/>
      <c r="K5" s="651"/>
    </row>
    <row r="6" spans="1:38" s="648" customFormat="1" ht="22.5" customHeight="1">
      <c r="A6" s="654" t="s">
        <v>350</v>
      </c>
      <c r="B6" s="1315" t="s">
        <v>896</v>
      </c>
      <c r="C6" s="1315"/>
      <c r="D6" s="1315"/>
      <c r="E6" s="1315"/>
      <c r="F6" s="1315"/>
      <c r="G6" s="1315"/>
      <c r="H6" s="1315"/>
      <c r="I6" s="1315"/>
      <c r="J6" s="663"/>
      <c r="K6" s="655"/>
    </row>
    <row r="7" spans="1:38" s="648" customFormat="1" ht="23.25" customHeight="1">
      <c r="A7" s="654" t="s">
        <v>351</v>
      </c>
      <c r="B7" s="1315" t="s">
        <v>819</v>
      </c>
      <c r="C7" s="1315"/>
      <c r="D7" s="1315"/>
      <c r="E7" s="1315"/>
      <c r="F7" s="1315"/>
      <c r="G7" s="1315"/>
      <c r="H7" s="1315"/>
      <c r="I7" s="1315"/>
      <c r="J7" s="663"/>
      <c r="K7" s="655"/>
      <c r="N7" s="648" t="s">
        <v>823</v>
      </c>
    </row>
    <row r="8" spans="1:38" s="648" customFormat="1" ht="34.5" customHeight="1">
      <c r="A8" s="654" t="s">
        <v>347</v>
      </c>
      <c r="B8" s="1316" t="s">
        <v>944</v>
      </c>
      <c r="C8" s="1316"/>
      <c r="D8" s="1316"/>
      <c r="E8" s="1316"/>
      <c r="F8" s="1316"/>
      <c r="G8" s="1316"/>
      <c r="H8" s="1316"/>
      <c r="I8" s="1316"/>
      <c r="J8" s="653"/>
      <c r="K8" s="655"/>
    </row>
    <row r="9" spans="1:38" s="648" customFormat="1" ht="44.45" customHeight="1">
      <c r="A9" s="654" t="s">
        <v>348</v>
      </c>
      <c r="B9" s="1316" t="s">
        <v>818</v>
      </c>
      <c r="C9" s="1316"/>
      <c r="D9" s="1316"/>
      <c r="E9" s="1316"/>
      <c r="F9" s="1316"/>
      <c r="G9" s="1316"/>
      <c r="H9" s="1316"/>
      <c r="I9" s="1316"/>
      <c r="J9" s="653"/>
      <c r="K9" s="655"/>
    </row>
    <row r="10" spans="1:38" s="648" customFormat="1" ht="115.15" customHeight="1">
      <c r="A10" s="654" t="s">
        <v>349</v>
      </c>
      <c r="B10" s="1316" t="s">
        <v>897</v>
      </c>
      <c r="C10" s="1316"/>
      <c r="D10" s="1316"/>
      <c r="E10" s="1316"/>
      <c r="F10" s="1316"/>
      <c r="G10" s="1316"/>
      <c r="H10" s="1316"/>
      <c r="I10" s="1316"/>
      <c r="J10" s="653"/>
      <c r="K10" s="655"/>
    </row>
    <row r="11" spans="1:38" s="648" customFormat="1" ht="54.75" customHeight="1">
      <c r="A11" s="654" t="s">
        <v>450</v>
      </c>
      <c r="B11" s="1316" t="s">
        <v>815</v>
      </c>
      <c r="C11" s="1316"/>
      <c r="D11" s="1316"/>
      <c r="E11" s="1316"/>
      <c r="F11" s="1316"/>
      <c r="G11" s="1316"/>
      <c r="H11" s="1316"/>
      <c r="I11" s="1316"/>
      <c r="J11" s="653"/>
      <c r="K11" s="655"/>
    </row>
    <row r="12" spans="1:38" s="648" customFormat="1" ht="140.44999999999999" customHeight="1">
      <c r="A12" s="654" t="s">
        <v>624</v>
      </c>
      <c r="B12" s="1316" t="s">
        <v>898</v>
      </c>
      <c r="C12" s="1316"/>
      <c r="D12" s="1316"/>
      <c r="E12" s="1316"/>
      <c r="F12" s="1316"/>
      <c r="G12" s="1316"/>
      <c r="H12" s="1316"/>
      <c r="I12" s="1316"/>
      <c r="J12" s="576"/>
      <c r="K12" s="655"/>
    </row>
    <row r="13" spans="1:38" s="648" customFormat="1" ht="54" customHeight="1">
      <c r="A13" s="654" t="s">
        <v>814</v>
      </c>
      <c r="B13" s="1316" t="s">
        <v>899</v>
      </c>
      <c r="C13" s="1316"/>
      <c r="D13" s="1316"/>
      <c r="E13" s="1316"/>
      <c r="F13" s="1316"/>
      <c r="G13" s="1316"/>
      <c r="H13" s="1316"/>
      <c r="I13" s="1316"/>
      <c r="J13" s="576"/>
      <c r="K13" s="655"/>
    </row>
    <row r="14" spans="1:38" s="648" customFormat="1" ht="56.45" customHeight="1">
      <c r="A14" s="654" t="s">
        <v>813</v>
      </c>
      <c r="B14" s="1322" t="s">
        <v>822</v>
      </c>
      <c r="C14" s="1323"/>
      <c r="D14" s="1323"/>
      <c r="E14" s="1323"/>
      <c r="F14" s="1323"/>
      <c r="G14" s="1323"/>
      <c r="H14" s="1323"/>
      <c r="I14" s="1323"/>
      <c r="J14" s="576"/>
      <c r="K14" s="655"/>
    </row>
    <row r="15" spans="1:38" s="648" customFormat="1" ht="26.45" customHeight="1">
      <c r="A15" s="654" t="s">
        <v>812</v>
      </c>
      <c r="B15" s="1316" t="s">
        <v>722</v>
      </c>
      <c r="C15" s="1316"/>
      <c r="D15" s="1316"/>
      <c r="E15" s="1316"/>
      <c r="F15" s="1316"/>
      <c r="G15" s="1316"/>
      <c r="H15" s="1316"/>
      <c r="I15" s="1316"/>
      <c r="J15" s="576"/>
      <c r="K15" s="655"/>
    </row>
    <row r="16" spans="1:38" s="648" customFormat="1" ht="44.45" customHeight="1">
      <c r="A16" s="654" t="s">
        <v>811</v>
      </c>
      <c r="B16" s="1316" t="s">
        <v>801</v>
      </c>
      <c r="C16" s="1316"/>
      <c r="D16" s="1316"/>
      <c r="E16" s="1316"/>
      <c r="F16" s="1316"/>
      <c r="G16" s="1316"/>
      <c r="H16" s="1316"/>
      <c r="I16" s="1316"/>
      <c r="J16" s="576"/>
      <c r="K16" s="655"/>
    </row>
    <row r="17" spans="1:11" s="648" customFormat="1" ht="12.6" customHeight="1">
      <c r="A17" s="1331" t="s">
        <v>821</v>
      </c>
      <c r="B17" s="1331"/>
      <c r="C17" s="1331"/>
      <c r="D17" s="1331"/>
      <c r="E17" s="1331"/>
      <c r="F17" s="1331"/>
      <c r="G17" s="1331"/>
      <c r="H17" s="1331"/>
      <c r="I17" s="1331"/>
      <c r="J17" s="576"/>
      <c r="K17" s="655"/>
    </row>
    <row r="18" spans="1:11" s="648" customFormat="1" ht="13.9" customHeight="1">
      <c r="A18" s="650" t="s">
        <v>649</v>
      </c>
      <c r="B18" s="1332" t="s">
        <v>718</v>
      </c>
      <c r="C18" s="1332"/>
      <c r="D18" s="1332"/>
      <c r="E18" s="1332"/>
      <c r="F18" s="1332"/>
      <c r="G18" s="1332"/>
      <c r="H18" s="1332"/>
      <c r="I18" s="1332"/>
      <c r="J18" s="1332"/>
      <c r="K18" s="655"/>
    </row>
    <row r="19" spans="1:11" s="648" customFormat="1" ht="12.75" customHeight="1">
      <c r="A19" s="650"/>
      <c r="B19" s="1319" t="s">
        <v>719</v>
      </c>
      <c r="C19" s="1319"/>
      <c r="D19" s="1319"/>
      <c r="E19" s="1319"/>
      <c r="F19" s="1319"/>
      <c r="G19" s="1319"/>
      <c r="H19" s="1319"/>
      <c r="I19" s="1319"/>
      <c r="J19" s="1319"/>
      <c r="K19" s="655"/>
    </row>
    <row r="20" spans="1:11" s="648" customFormat="1" ht="24" customHeight="1">
      <c r="A20" s="654" t="s">
        <v>350</v>
      </c>
      <c r="B20" s="1333" t="s">
        <v>820</v>
      </c>
      <c r="C20" s="1333"/>
      <c r="D20" s="1333"/>
      <c r="E20" s="1333"/>
      <c r="F20" s="1333"/>
      <c r="G20" s="1333"/>
      <c r="H20" s="1333"/>
      <c r="I20" s="1333"/>
      <c r="J20" s="663"/>
      <c r="K20" s="655"/>
    </row>
    <row r="21" spans="1:11" s="648" customFormat="1" ht="23.45" customHeight="1">
      <c r="A21" s="654" t="s">
        <v>351</v>
      </c>
      <c r="B21" s="1315" t="s">
        <v>819</v>
      </c>
      <c r="C21" s="1315"/>
      <c r="D21" s="1315"/>
      <c r="E21" s="1315"/>
      <c r="F21" s="1315"/>
      <c r="G21" s="1315"/>
      <c r="H21" s="1315"/>
      <c r="I21" s="1315"/>
      <c r="J21" s="663"/>
      <c r="K21" s="655"/>
    </row>
    <row r="22" spans="1:11" s="648" customFormat="1" ht="35.25" customHeight="1">
      <c r="A22" s="654" t="s">
        <v>347</v>
      </c>
      <c r="B22" s="1316" t="s">
        <v>826</v>
      </c>
      <c r="C22" s="1316"/>
      <c r="D22" s="1316"/>
      <c r="E22" s="1316"/>
      <c r="F22" s="1316"/>
      <c r="G22" s="1316"/>
      <c r="H22" s="1316"/>
      <c r="I22" s="1316"/>
      <c r="J22" s="653"/>
      <c r="K22" s="655"/>
    </row>
    <row r="23" spans="1:11" s="648" customFormat="1" ht="45.75" customHeight="1">
      <c r="A23" s="654" t="s">
        <v>348</v>
      </c>
      <c r="B23" s="1316" t="s">
        <v>818</v>
      </c>
      <c r="C23" s="1316"/>
      <c r="D23" s="1316"/>
      <c r="E23" s="1316"/>
      <c r="F23" s="1316"/>
      <c r="G23" s="1316"/>
      <c r="H23" s="1316"/>
      <c r="I23" s="1316"/>
      <c r="J23" s="653"/>
      <c r="K23" s="655"/>
    </row>
    <row r="24" spans="1:11" s="648" customFormat="1" ht="86.45" customHeight="1">
      <c r="A24" s="654" t="s">
        <v>349</v>
      </c>
      <c r="B24" s="1316" t="s">
        <v>900</v>
      </c>
      <c r="C24" s="1316"/>
      <c r="D24" s="1316"/>
      <c r="E24" s="1316"/>
      <c r="F24" s="1316"/>
      <c r="G24" s="1316"/>
      <c r="H24" s="1316"/>
      <c r="I24" s="1316"/>
      <c r="J24" s="576"/>
      <c r="K24" s="655"/>
    </row>
    <row r="25" spans="1:11" s="648" customFormat="1" ht="54.75" customHeight="1">
      <c r="A25" s="654" t="s">
        <v>450</v>
      </c>
      <c r="B25" s="1316" t="s">
        <v>815</v>
      </c>
      <c r="C25" s="1316"/>
      <c r="D25" s="1316"/>
      <c r="E25" s="1316"/>
      <c r="F25" s="1316"/>
      <c r="G25" s="1316"/>
      <c r="H25" s="1316"/>
      <c r="I25" s="1316"/>
      <c r="J25" s="576"/>
      <c r="K25" s="655"/>
    </row>
    <row r="26" spans="1:11" s="648" customFormat="1" ht="137.44999999999999" customHeight="1">
      <c r="A26" s="654" t="s">
        <v>624</v>
      </c>
      <c r="B26" s="1316" t="s">
        <v>901</v>
      </c>
      <c r="C26" s="1316"/>
      <c r="D26" s="1316"/>
      <c r="E26" s="1316"/>
      <c r="F26" s="1316"/>
      <c r="G26" s="1316"/>
      <c r="H26" s="1316"/>
      <c r="I26" s="1316"/>
      <c r="J26" s="576"/>
      <c r="K26" s="655"/>
    </row>
    <row r="27" spans="1:11" s="648" customFormat="1" ht="52.15" customHeight="1">
      <c r="A27" s="654" t="s">
        <v>814</v>
      </c>
      <c r="B27" s="1316" t="s">
        <v>899</v>
      </c>
      <c r="C27" s="1316"/>
      <c r="D27" s="1316"/>
      <c r="E27" s="1316"/>
      <c r="F27" s="1316"/>
      <c r="G27" s="1316"/>
      <c r="H27" s="1316"/>
      <c r="I27" s="1316"/>
      <c r="J27" s="576"/>
      <c r="K27" s="655"/>
    </row>
    <row r="28" spans="1:11" s="648" customFormat="1" ht="57" customHeight="1">
      <c r="A28" s="654" t="s">
        <v>813</v>
      </c>
      <c r="B28" s="1322" t="s">
        <v>822</v>
      </c>
      <c r="C28" s="1323"/>
      <c r="D28" s="1323"/>
      <c r="E28" s="1323"/>
      <c r="F28" s="1323"/>
      <c r="G28" s="1323"/>
      <c r="H28" s="1323"/>
      <c r="I28" s="1323"/>
      <c r="J28" s="576"/>
      <c r="K28" s="655"/>
    </row>
    <row r="29" spans="1:11" s="648" customFormat="1" ht="22.9" customHeight="1">
      <c r="A29" s="654" t="s">
        <v>812</v>
      </c>
      <c r="B29" s="1316" t="s">
        <v>722</v>
      </c>
      <c r="C29" s="1316"/>
      <c r="D29" s="1316"/>
      <c r="E29" s="1316"/>
      <c r="F29" s="1316"/>
      <c r="G29" s="1316"/>
      <c r="H29" s="1316"/>
      <c r="I29" s="1316"/>
      <c r="J29" s="576"/>
      <c r="K29" s="655"/>
    </row>
    <row r="30" spans="1:11" s="648" customFormat="1" ht="48.6" customHeight="1">
      <c r="A30" s="654" t="s">
        <v>811</v>
      </c>
      <c r="B30" s="1316" t="s">
        <v>801</v>
      </c>
      <c r="C30" s="1316"/>
      <c r="D30" s="1316"/>
      <c r="E30" s="1316"/>
      <c r="F30" s="1316"/>
      <c r="G30" s="1316"/>
      <c r="H30" s="1316"/>
      <c r="I30" s="1316"/>
      <c r="J30" s="576"/>
      <c r="K30" s="655"/>
    </row>
    <row r="31" spans="1:11" s="648" customFormat="1">
      <c r="A31" s="656" t="s">
        <v>721</v>
      </c>
      <c r="B31" s="1327" t="s">
        <v>715</v>
      </c>
      <c r="C31" s="1328"/>
      <c r="D31" s="1328"/>
      <c r="E31" s="1328"/>
      <c r="F31" s="1328"/>
      <c r="G31" s="1328"/>
      <c r="H31" s="1328"/>
      <c r="I31" s="1328"/>
      <c r="J31" s="576"/>
      <c r="K31" s="655"/>
    </row>
    <row r="32" spans="1:11" s="648" customFormat="1" ht="15.75" customHeight="1">
      <c r="A32" s="657"/>
      <c r="B32" s="1217" t="s">
        <v>817</v>
      </c>
      <c r="C32" s="1217"/>
      <c r="D32" s="1217"/>
      <c r="E32" s="1217"/>
      <c r="F32" s="1217"/>
      <c r="G32" s="1217"/>
      <c r="H32" s="1217"/>
      <c r="I32" s="1217"/>
      <c r="J32" s="576"/>
      <c r="K32" s="655"/>
    </row>
    <row r="33" spans="1:11" s="648" customFormat="1" ht="22.5" customHeight="1">
      <c r="A33" s="657" t="s">
        <v>350</v>
      </c>
      <c r="B33" s="1316" t="s">
        <v>716</v>
      </c>
      <c r="C33" s="1329"/>
      <c r="D33" s="1329"/>
      <c r="E33" s="1329"/>
      <c r="F33" s="1329"/>
      <c r="G33" s="1329"/>
      <c r="H33" s="1329"/>
      <c r="I33" s="1329"/>
      <c r="J33" s="576"/>
      <c r="K33" s="655"/>
    </row>
    <row r="34" spans="1:11" s="648" customFormat="1" ht="19.899999999999999" customHeight="1">
      <c r="A34" s="657" t="s">
        <v>351</v>
      </c>
      <c r="B34" s="1217" t="s">
        <v>717</v>
      </c>
      <c r="C34" s="1330"/>
      <c r="D34" s="1330"/>
      <c r="E34" s="1330"/>
      <c r="F34" s="1330"/>
      <c r="G34" s="1330"/>
      <c r="H34" s="1330"/>
      <c r="I34" s="1330"/>
      <c r="J34" s="576"/>
      <c r="K34" s="655"/>
    </row>
    <row r="35" spans="1:11" s="648" customFormat="1" ht="36" customHeight="1">
      <c r="A35" s="657" t="s">
        <v>347</v>
      </c>
      <c r="B35" s="1217" t="s">
        <v>827</v>
      </c>
      <c r="C35" s="1330"/>
      <c r="D35" s="1330"/>
      <c r="E35" s="1330"/>
      <c r="F35" s="1330"/>
      <c r="G35" s="1330"/>
      <c r="H35" s="1330"/>
      <c r="I35" s="1330"/>
      <c r="J35" s="576"/>
      <c r="K35" s="655"/>
    </row>
    <row r="36" spans="1:11" s="659" customFormat="1" ht="45" customHeight="1">
      <c r="A36" s="657" t="s">
        <v>348</v>
      </c>
      <c r="B36" s="1316" t="s">
        <v>725</v>
      </c>
      <c r="C36" s="1329"/>
      <c r="D36" s="1329"/>
      <c r="E36" s="1329"/>
      <c r="F36" s="1329"/>
      <c r="G36" s="1329"/>
      <c r="H36" s="1329"/>
      <c r="I36" s="1329"/>
      <c r="J36" s="699"/>
      <c r="K36" s="658"/>
    </row>
    <row r="37" spans="1:11" s="648" customFormat="1" ht="84.6" customHeight="1">
      <c r="A37" s="657" t="s">
        <v>349</v>
      </c>
      <c r="B37" s="1217" t="s">
        <v>902</v>
      </c>
      <c r="C37" s="1330"/>
      <c r="D37" s="1330"/>
      <c r="E37" s="1330"/>
      <c r="F37" s="1330"/>
      <c r="G37" s="1330"/>
      <c r="H37" s="1330"/>
      <c r="I37" s="1330"/>
      <c r="J37" s="576"/>
      <c r="K37" s="655"/>
    </row>
    <row r="38" spans="1:11" s="648" customFormat="1" ht="13.15" customHeight="1">
      <c r="A38" s="657" t="s">
        <v>450</v>
      </c>
      <c r="B38" s="1320" t="s">
        <v>816</v>
      </c>
      <c r="C38" s="1320"/>
      <c r="D38" s="1320"/>
      <c r="E38" s="1320"/>
      <c r="F38" s="1320"/>
      <c r="G38" s="1320"/>
      <c r="H38" s="1320"/>
      <c r="I38" s="1320"/>
      <c r="J38" s="576"/>
      <c r="K38" s="655"/>
    </row>
    <row r="39" spans="1:11" s="648" customFormat="1" ht="54.6" customHeight="1">
      <c r="A39" s="657" t="s">
        <v>624</v>
      </c>
      <c r="B39" s="1316" t="s">
        <v>815</v>
      </c>
      <c r="C39" s="1316"/>
      <c r="D39" s="1316"/>
      <c r="E39" s="1316"/>
      <c r="F39" s="1316"/>
      <c r="G39" s="1316"/>
      <c r="H39" s="1316"/>
      <c r="I39" s="1316"/>
      <c r="J39" s="576"/>
      <c r="K39" s="655"/>
    </row>
    <row r="40" spans="1:11" s="648" customFormat="1" ht="139.9" customHeight="1">
      <c r="A40" s="657" t="s">
        <v>814</v>
      </c>
      <c r="B40" s="1316" t="s">
        <v>903</v>
      </c>
      <c r="C40" s="1316"/>
      <c r="D40" s="1316"/>
      <c r="E40" s="1316"/>
      <c r="F40" s="1316"/>
      <c r="G40" s="1316"/>
      <c r="H40" s="1316"/>
      <c r="I40" s="1316"/>
      <c r="J40" s="576"/>
      <c r="K40" s="655"/>
    </row>
    <row r="41" spans="1:11" s="648" customFormat="1" ht="54.6" customHeight="1">
      <c r="A41" s="657" t="s">
        <v>813</v>
      </c>
      <c r="B41" s="1316" t="s">
        <v>955</v>
      </c>
      <c r="C41" s="1316"/>
      <c r="D41" s="1316"/>
      <c r="E41" s="1316"/>
      <c r="F41" s="1316"/>
      <c r="G41" s="1316"/>
      <c r="H41" s="1316"/>
      <c r="I41" s="1316"/>
      <c r="J41" s="576"/>
      <c r="K41" s="655"/>
    </row>
    <row r="42" spans="1:11" s="648" customFormat="1" ht="57.6" customHeight="1">
      <c r="A42" s="657" t="s">
        <v>812</v>
      </c>
      <c r="B42" s="1322" t="s">
        <v>822</v>
      </c>
      <c r="C42" s="1323"/>
      <c r="D42" s="1323"/>
      <c r="E42" s="1323"/>
      <c r="F42" s="1323"/>
      <c r="G42" s="1323"/>
      <c r="H42" s="1323"/>
      <c r="I42" s="1323"/>
      <c r="J42" s="576"/>
      <c r="K42" s="655"/>
    </row>
    <row r="43" spans="1:11" s="648" customFormat="1" ht="22.9" customHeight="1">
      <c r="A43" s="657" t="s">
        <v>811</v>
      </c>
      <c r="B43" s="1316" t="s">
        <v>722</v>
      </c>
      <c r="C43" s="1316"/>
      <c r="D43" s="1316"/>
      <c r="E43" s="1316"/>
      <c r="F43" s="1316"/>
      <c r="G43" s="1316"/>
      <c r="H43" s="1316"/>
      <c r="I43" s="1316"/>
      <c r="J43" s="576"/>
      <c r="K43" s="655"/>
    </row>
    <row r="44" spans="1:11" s="648" customFormat="1" ht="12.6" customHeight="1">
      <c r="A44" s="657" t="s">
        <v>810</v>
      </c>
      <c r="B44" s="1319" t="s">
        <v>809</v>
      </c>
      <c r="C44" s="1325"/>
      <c r="D44" s="1325"/>
      <c r="E44" s="1325"/>
      <c r="F44" s="1325"/>
      <c r="G44" s="1325"/>
      <c r="H44" s="1325"/>
      <c r="I44" s="1325"/>
      <c r="J44" s="576"/>
      <c r="K44" s="655"/>
    </row>
    <row r="45" spans="1:11" s="648" customFormat="1" ht="13.15" customHeight="1">
      <c r="A45" s="660"/>
      <c r="B45" s="1326" t="s">
        <v>808</v>
      </c>
      <c r="C45" s="1326"/>
      <c r="D45" s="1326"/>
      <c r="E45" s="1326"/>
      <c r="F45" s="1326"/>
      <c r="G45" s="1326"/>
      <c r="H45" s="1326"/>
      <c r="I45" s="1326"/>
      <c r="J45" s="576"/>
      <c r="K45" s="655"/>
    </row>
    <row r="46" spans="1:11" s="648" customFormat="1" ht="12.6" customHeight="1">
      <c r="A46" s="660"/>
      <c r="B46" s="1326" t="s">
        <v>807</v>
      </c>
      <c r="C46" s="1326"/>
      <c r="D46" s="1326"/>
      <c r="E46" s="1326"/>
      <c r="F46" s="1326"/>
      <c r="G46" s="1326"/>
      <c r="H46" s="1326"/>
      <c r="I46" s="1326"/>
      <c r="J46" s="576"/>
      <c r="K46" s="655"/>
    </row>
    <row r="47" spans="1:11" s="648" customFormat="1" ht="3.6" customHeight="1">
      <c r="A47" s="660"/>
      <c r="B47" s="661"/>
      <c r="C47" s="661"/>
      <c r="D47" s="661"/>
      <c r="E47" s="661"/>
      <c r="F47" s="661"/>
      <c r="G47" s="661"/>
      <c r="H47" s="661"/>
      <c r="I47" s="661"/>
      <c r="J47" s="576"/>
      <c r="K47" s="655"/>
    </row>
    <row r="48" spans="1:11" s="648" customFormat="1" ht="15.75" hidden="1" customHeight="1">
      <c r="A48" s="650" t="s">
        <v>806</v>
      </c>
      <c r="B48" s="1327" t="s">
        <v>805</v>
      </c>
      <c r="C48" s="1327"/>
      <c r="D48" s="1327"/>
      <c r="E48" s="1327"/>
      <c r="F48" s="1327"/>
      <c r="G48" s="1327"/>
      <c r="H48" s="1327"/>
      <c r="I48" s="1327"/>
      <c r="J48" s="1327"/>
      <c r="K48" s="662"/>
    </row>
    <row r="49" spans="1:12" s="648" customFormat="1" ht="58.9" hidden="1" customHeight="1">
      <c r="A49" s="654" t="s">
        <v>350</v>
      </c>
      <c r="B49" s="1316" t="s">
        <v>724</v>
      </c>
      <c r="C49" s="1316"/>
      <c r="D49" s="1316"/>
      <c r="E49" s="1316"/>
      <c r="F49" s="1316"/>
      <c r="G49" s="1316"/>
      <c r="H49" s="1316"/>
      <c r="I49" s="1316"/>
      <c r="J49" s="663"/>
      <c r="K49" s="655"/>
    </row>
    <row r="50" spans="1:12" s="648" customFormat="1" ht="90" hidden="1" customHeight="1">
      <c r="A50" s="654" t="s">
        <v>351</v>
      </c>
      <c r="B50" s="1316" t="s">
        <v>804</v>
      </c>
      <c r="C50" s="1316"/>
      <c r="D50" s="1316"/>
      <c r="E50" s="1316"/>
      <c r="F50" s="1316"/>
      <c r="G50" s="1316"/>
      <c r="H50" s="1316"/>
      <c r="I50" s="1316"/>
      <c r="J50" s="663"/>
      <c r="K50" s="655"/>
    </row>
    <row r="51" spans="1:12" s="648" customFormat="1" ht="48" hidden="1" customHeight="1">
      <c r="A51" s="654" t="s">
        <v>347</v>
      </c>
      <c r="B51" s="1316" t="s">
        <v>803</v>
      </c>
      <c r="C51" s="1316"/>
      <c r="D51" s="1316"/>
      <c r="E51" s="1316"/>
      <c r="F51" s="1316"/>
      <c r="G51" s="1316"/>
      <c r="H51" s="1316"/>
      <c r="I51" s="1316"/>
      <c r="J51" s="663"/>
      <c r="K51" s="655"/>
    </row>
    <row r="52" spans="1:12" s="648" customFormat="1" ht="55.9" hidden="1" customHeight="1">
      <c r="A52" s="654" t="s">
        <v>348</v>
      </c>
      <c r="B52" s="1322" t="s">
        <v>802</v>
      </c>
      <c r="C52" s="1323"/>
      <c r="D52" s="1323"/>
      <c r="E52" s="1323"/>
      <c r="F52" s="1323"/>
      <c r="G52" s="1323"/>
      <c r="H52" s="1323"/>
      <c r="I52" s="1323"/>
      <c r="J52" s="663"/>
      <c r="K52" s="655"/>
    </row>
    <row r="53" spans="1:12" s="648" customFormat="1" ht="25.15" hidden="1" customHeight="1">
      <c r="A53" s="654" t="s">
        <v>349</v>
      </c>
      <c r="B53" s="1316" t="s">
        <v>722</v>
      </c>
      <c r="C53" s="1316"/>
      <c r="D53" s="1316"/>
      <c r="E53" s="1316"/>
      <c r="F53" s="1316"/>
      <c r="G53" s="1316"/>
      <c r="H53" s="1316"/>
      <c r="I53" s="1316"/>
      <c r="J53" s="663"/>
      <c r="K53" s="655"/>
    </row>
    <row r="54" spans="1:12" s="648" customFormat="1" ht="45.6" hidden="1" customHeight="1">
      <c r="A54" s="654" t="s">
        <v>450</v>
      </c>
      <c r="B54" s="1316" t="s">
        <v>801</v>
      </c>
      <c r="C54" s="1316"/>
      <c r="D54" s="1316"/>
      <c r="E54" s="1316"/>
      <c r="F54" s="1316"/>
      <c r="G54" s="1316"/>
      <c r="H54" s="1316"/>
      <c r="I54" s="1316"/>
      <c r="J54" s="663"/>
      <c r="K54" s="655"/>
    </row>
    <row r="55" spans="1:12" s="648" customFormat="1" ht="21.6" hidden="1" customHeight="1">
      <c r="A55" s="654"/>
      <c r="B55" s="664"/>
      <c r="C55" s="664"/>
      <c r="D55" s="664"/>
      <c r="E55" s="664"/>
      <c r="F55" s="664"/>
      <c r="G55" s="664"/>
      <c r="H55" s="664"/>
      <c r="I55" s="664"/>
      <c r="J55" s="663"/>
      <c r="K55" s="655"/>
    </row>
    <row r="56" spans="1:12" s="648" customFormat="1" ht="14.45" hidden="1" customHeight="1">
      <c r="A56" s="654" t="s">
        <v>624</v>
      </c>
      <c r="B56" s="1316" t="s">
        <v>723</v>
      </c>
      <c r="C56" s="1324"/>
      <c r="D56" s="1324"/>
      <c r="E56" s="1324"/>
      <c r="F56" s="1324"/>
      <c r="G56" s="1324"/>
      <c r="H56" s="1324"/>
      <c r="I56" s="1324"/>
      <c r="J56" s="663"/>
      <c r="K56" s="655"/>
    </row>
    <row r="57" spans="1:12" s="648" customFormat="1" ht="17.25" customHeight="1">
      <c r="A57" s="1318" t="s">
        <v>800</v>
      </c>
      <c r="B57" s="1318"/>
      <c r="C57" s="1318"/>
      <c r="D57" s="1318"/>
      <c r="E57" s="1318"/>
      <c r="F57" s="1318"/>
      <c r="G57" s="1318"/>
      <c r="H57" s="1318"/>
      <c r="I57" s="1318"/>
      <c r="J57" s="1318"/>
      <c r="K57" s="662"/>
      <c r="L57" s="662"/>
    </row>
    <row r="58" spans="1:12" s="648" customFormat="1" ht="4.1500000000000004" customHeight="1">
      <c r="A58" s="654"/>
      <c r="B58" s="664"/>
      <c r="C58" s="664"/>
      <c r="D58" s="664"/>
      <c r="E58" s="664"/>
      <c r="F58" s="664"/>
      <c r="G58" s="664"/>
      <c r="H58" s="664"/>
      <c r="I58" s="664"/>
      <c r="J58" s="664"/>
      <c r="K58" s="655"/>
    </row>
    <row r="59" spans="1:12" s="648" customFormat="1" ht="18.75" customHeight="1">
      <c r="A59" s="654"/>
      <c r="B59" s="665"/>
      <c r="C59" s="664"/>
      <c r="D59" s="1319" t="s">
        <v>726</v>
      </c>
      <c r="E59" s="1319"/>
      <c r="F59" s="1319"/>
      <c r="G59" s="1319"/>
      <c r="H59" s="1319"/>
      <c r="I59" s="1319"/>
      <c r="J59" s="664"/>
      <c r="K59" s="655"/>
    </row>
    <row r="60" spans="1:12" s="648" customFormat="1" ht="22.15" customHeight="1">
      <c r="A60" s="654"/>
      <c r="B60" s="653"/>
      <c r="C60" s="653"/>
      <c r="D60" s="663" t="s">
        <v>350</v>
      </c>
      <c r="E60" s="1320" t="s">
        <v>727</v>
      </c>
      <c r="F60" s="1320"/>
      <c r="G60" s="1320"/>
      <c r="H60" s="1320"/>
      <c r="I60" s="1320"/>
      <c r="J60" s="664"/>
      <c r="K60" s="655"/>
    </row>
    <row r="61" spans="1:12" s="648" customFormat="1" ht="18.600000000000001" customHeight="1">
      <c r="A61" s="654"/>
      <c r="B61" s="657"/>
      <c r="C61" s="657"/>
      <c r="D61" s="657" t="s">
        <v>351</v>
      </c>
      <c r="E61" s="1315" t="s">
        <v>791</v>
      </c>
      <c r="F61" s="1315"/>
      <c r="G61" s="1315"/>
      <c r="H61" s="1315"/>
      <c r="I61" s="1315"/>
      <c r="J61" s="664"/>
      <c r="K61" s="655"/>
    </row>
    <row r="62" spans="1:12" s="648" customFormat="1" ht="18" customHeight="1">
      <c r="A62" s="654"/>
      <c r="B62" s="700"/>
      <c r="C62" s="701"/>
      <c r="D62" s="657" t="s">
        <v>347</v>
      </c>
      <c r="E62" s="1315" t="s">
        <v>799</v>
      </c>
      <c r="F62" s="1315"/>
      <c r="G62" s="1315"/>
      <c r="H62" s="1315"/>
      <c r="I62" s="1315"/>
      <c r="J62" s="664"/>
      <c r="K62" s="655"/>
    </row>
    <row r="63" spans="1:12" s="648" customFormat="1" ht="33.6" customHeight="1">
      <c r="A63" s="654"/>
      <c r="B63" s="700"/>
      <c r="C63" s="701"/>
      <c r="D63" s="1217" t="s">
        <v>728</v>
      </c>
      <c r="E63" s="1217"/>
      <c r="F63" s="1217"/>
      <c r="G63" s="1217"/>
      <c r="H63" s="1217"/>
      <c r="I63" s="1217"/>
      <c r="J63" s="664"/>
      <c r="K63" s="655"/>
    </row>
    <row r="64" spans="1:12" s="648" customFormat="1" ht="59.45" customHeight="1">
      <c r="A64" s="654"/>
      <c r="B64" s="1316" t="s">
        <v>795</v>
      </c>
      <c r="C64" s="1316"/>
      <c r="D64" s="1316"/>
      <c r="E64" s="1316"/>
      <c r="F64" s="1316"/>
      <c r="G64" s="1316"/>
      <c r="H64" s="1316"/>
      <c r="I64" s="1316"/>
      <c r="J64" s="664"/>
      <c r="K64" s="655"/>
    </row>
    <row r="65" spans="1:12" s="648" customFormat="1" ht="18" customHeight="1">
      <c r="A65" s="654"/>
      <c r="B65" s="657" t="s">
        <v>350</v>
      </c>
      <c r="C65" s="657"/>
      <c r="D65" s="657"/>
      <c r="E65" s="664" t="s">
        <v>730</v>
      </c>
      <c r="F65" s="664"/>
      <c r="G65" s="664"/>
      <c r="H65" s="664"/>
      <c r="I65" s="664"/>
      <c r="J65" s="664"/>
      <c r="K65" s="655"/>
    </row>
    <row r="66" spans="1:12" s="648" customFormat="1" ht="19.149999999999999" customHeight="1">
      <c r="A66" s="654"/>
      <c r="B66" s="657" t="s">
        <v>351</v>
      </c>
      <c r="C66" s="657"/>
      <c r="D66" s="657"/>
      <c r="E66" s="1317" t="s">
        <v>731</v>
      </c>
      <c r="F66" s="1317"/>
      <c r="G66" s="1317"/>
      <c r="H66" s="1317"/>
      <c r="I66" s="1317"/>
      <c r="J66" s="664"/>
      <c r="K66" s="655"/>
    </row>
    <row r="67" spans="1:12" s="648" customFormat="1" ht="17.45" customHeight="1">
      <c r="A67" s="654"/>
      <c r="B67" s="657" t="s">
        <v>347</v>
      </c>
      <c r="C67" s="657"/>
      <c r="D67" s="657"/>
      <c r="E67" s="1317" t="s">
        <v>798</v>
      </c>
      <c r="F67" s="1317"/>
      <c r="G67" s="1317"/>
      <c r="H67" s="1317"/>
      <c r="I67" s="1317"/>
      <c r="J67" s="664"/>
      <c r="K67" s="655"/>
    </row>
    <row r="68" spans="1:12" s="648" customFormat="1" ht="10.9" customHeight="1">
      <c r="A68" s="654"/>
      <c r="B68" s="1217" t="s">
        <v>732</v>
      </c>
      <c r="C68" s="1217"/>
      <c r="D68" s="1217"/>
      <c r="E68" s="1217"/>
      <c r="F68" s="1217"/>
      <c r="G68" s="1217"/>
      <c r="H68" s="1217"/>
      <c r="I68" s="1217"/>
      <c r="J68" s="664"/>
      <c r="K68" s="655"/>
    </row>
    <row r="69" spans="1:12" ht="3" customHeight="1">
      <c r="B69" s="666"/>
      <c r="C69" s="666"/>
      <c r="D69" s="666"/>
      <c r="E69" s="667"/>
      <c r="F69" s="667"/>
      <c r="G69" s="667"/>
      <c r="I69" s="668"/>
      <c r="J69" s="668"/>
      <c r="K69" s="669"/>
    </row>
    <row r="70" spans="1:12" ht="12" customHeight="1">
      <c r="B70" s="1299"/>
      <c r="C70" s="1300"/>
      <c r="D70" s="1300"/>
      <c r="E70" s="1300"/>
      <c r="F70" s="1301"/>
      <c r="G70" s="667"/>
      <c r="H70" s="1308"/>
      <c r="I70" s="1309"/>
      <c r="J70" s="668"/>
      <c r="K70" s="669"/>
    </row>
    <row r="71" spans="1:12" ht="12" customHeight="1">
      <c r="B71" s="1302"/>
      <c r="C71" s="1303"/>
      <c r="D71" s="1303"/>
      <c r="E71" s="1303"/>
      <c r="F71" s="1304"/>
      <c r="G71" s="667"/>
      <c r="H71" s="1310"/>
      <c r="I71" s="1311"/>
      <c r="J71" s="668"/>
      <c r="K71" s="669"/>
    </row>
    <row r="72" spans="1:12" ht="12" customHeight="1">
      <c r="B72" s="1302"/>
      <c r="C72" s="1303"/>
      <c r="D72" s="1303"/>
      <c r="E72" s="1303"/>
      <c r="F72" s="1304"/>
      <c r="G72" s="667"/>
      <c r="H72" s="1310"/>
      <c r="I72" s="1311"/>
      <c r="J72" s="668"/>
      <c r="K72" s="669"/>
    </row>
    <row r="73" spans="1:12" ht="19.899999999999999" customHeight="1">
      <c r="B73" s="1302"/>
      <c r="C73" s="1303"/>
      <c r="D73" s="1303"/>
      <c r="E73" s="1303"/>
      <c r="F73" s="1304"/>
      <c r="G73" s="667"/>
      <c r="H73" s="1310"/>
      <c r="I73" s="1311"/>
      <c r="J73" s="668"/>
      <c r="K73" s="669"/>
    </row>
    <row r="74" spans="1:12" ht="3" customHeight="1">
      <c r="B74" s="1305"/>
      <c r="C74" s="1306"/>
      <c r="D74" s="1306"/>
      <c r="E74" s="1306"/>
      <c r="F74" s="1307"/>
      <c r="G74" s="671"/>
      <c r="H74" s="1312"/>
      <c r="I74" s="1313"/>
      <c r="J74" s="672"/>
      <c r="K74" s="646"/>
    </row>
    <row r="75" spans="1:12" ht="34.9" customHeight="1">
      <c r="B75" s="1314" t="s">
        <v>733</v>
      </c>
      <c r="C75" s="1314"/>
      <c r="D75" s="1314"/>
      <c r="E75" s="1314"/>
      <c r="F75" s="1314"/>
      <c r="G75" s="671"/>
      <c r="H75" s="1321" t="s">
        <v>875</v>
      </c>
      <c r="I75" s="1314"/>
      <c r="J75" s="672"/>
      <c r="K75" s="646"/>
    </row>
    <row r="76" spans="1:12" ht="5.45" customHeight="1">
      <c r="B76" s="673"/>
      <c r="C76" s="673"/>
      <c r="D76" s="673"/>
      <c r="E76" s="673"/>
      <c r="F76" s="673"/>
      <c r="G76" s="671"/>
      <c r="H76" s="673"/>
      <c r="I76" s="673"/>
      <c r="J76" s="672"/>
      <c r="K76" s="646"/>
    </row>
    <row r="77" spans="1:12" ht="9" hidden="1" customHeight="1">
      <c r="B77" s="673"/>
      <c r="C77" s="673"/>
      <c r="D77" s="673"/>
      <c r="E77" s="673"/>
      <c r="F77" s="673"/>
      <c r="G77" s="671"/>
      <c r="H77" s="673"/>
      <c r="I77" s="673"/>
      <c r="J77" s="672"/>
      <c r="K77" s="646"/>
    </row>
    <row r="78" spans="1:12" ht="4.1500000000000004" customHeight="1">
      <c r="B78" s="666"/>
      <c r="C78" s="666"/>
      <c r="D78" s="666"/>
      <c r="E78" s="671"/>
      <c r="F78" s="671"/>
      <c r="G78" s="671"/>
      <c r="I78" s="672"/>
      <c r="J78" s="672"/>
      <c r="K78" s="646"/>
    </row>
    <row r="79" spans="1:12" s="648" customFormat="1" ht="17.25" customHeight="1">
      <c r="A79" s="1318" t="s">
        <v>797</v>
      </c>
      <c r="B79" s="1318"/>
      <c r="C79" s="1318"/>
      <c r="D79" s="1318"/>
      <c r="E79" s="1318"/>
      <c r="F79" s="1318"/>
      <c r="G79" s="1318"/>
      <c r="H79" s="1318"/>
      <c r="I79" s="1318"/>
      <c r="J79" s="1318"/>
      <c r="K79" s="662"/>
      <c r="L79" s="662"/>
    </row>
    <row r="80" spans="1:12" s="648" customFormat="1" ht="18" hidden="1" customHeight="1">
      <c r="A80" s="654"/>
      <c r="B80" s="664"/>
      <c r="C80" s="664"/>
      <c r="D80" s="664"/>
      <c r="E80" s="664"/>
      <c r="F80" s="664"/>
      <c r="G80" s="664"/>
      <c r="H80" s="664"/>
      <c r="I80" s="664"/>
      <c r="J80" s="664"/>
      <c r="K80" s="655"/>
    </row>
    <row r="81" spans="1:11" s="648" customFormat="1" ht="19.5" customHeight="1">
      <c r="A81" s="654"/>
      <c r="B81" s="665"/>
      <c r="C81" s="664"/>
      <c r="D81" s="1319" t="s">
        <v>726</v>
      </c>
      <c r="E81" s="1319"/>
      <c r="F81" s="1319"/>
      <c r="G81" s="1319"/>
      <c r="H81" s="1319"/>
      <c r="I81" s="1319"/>
      <c r="J81" s="664"/>
      <c r="K81" s="655"/>
    </row>
    <row r="82" spans="1:11" s="648" customFormat="1" ht="28.9" customHeight="1">
      <c r="A82" s="654"/>
      <c r="B82" s="653"/>
      <c r="C82" s="653"/>
      <c r="D82" s="663" t="s">
        <v>350</v>
      </c>
      <c r="E82" s="1320" t="s">
        <v>727</v>
      </c>
      <c r="F82" s="1320"/>
      <c r="G82" s="1320"/>
      <c r="H82" s="1320"/>
      <c r="I82" s="1320"/>
      <c r="J82" s="664"/>
      <c r="K82" s="655"/>
    </row>
    <row r="83" spans="1:11" s="648" customFormat="1" ht="30.6" customHeight="1">
      <c r="A83" s="654"/>
      <c r="B83" s="657"/>
      <c r="C83" s="657"/>
      <c r="D83" s="657" t="s">
        <v>351</v>
      </c>
      <c r="E83" s="1315" t="s">
        <v>791</v>
      </c>
      <c r="F83" s="1315"/>
      <c r="G83" s="1315"/>
      <c r="H83" s="1315"/>
      <c r="I83" s="1315"/>
      <c r="J83" s="664"/>
      <c r="K83" s="655"/>
    </row>
    <row r="84" spans="1:11" s="648" customFormat="1" ht="21.6" customHeight="1">
      <c r="A84" s="654"/>
      <c r="B84" s="700"/>
      <c r="C84" s="701"/>
      <c r="D84" s="657" t="s">
        <v>347</v>
      </c>
      <c r="E84" s="1315" t="s">
        <v>796</v>
      </c>
      <c r="F84" s="1315"/>
      <c r="G84" s="1315"/>
      <c r="H84" s="1315"/>
      <c r="I84" s="1315"/>
      <c r="J84" s="664"/>
      <c r="K84" s="655"/>
    </row>
    <row r="85" spans="1:11" s="648" customFormat="1" ht="38.450000000000003" customHeight="1">
      <c r="A85" s="654"/>
      <c r="B85" s="700"/>
      <c r="C85" s="701"/>
      <c r="D85" s="1217" t="s">
        <v>728</v>
      </c>
      <c r="E85" s="1217"/>
      <c r="F85" s="1217"/>
      <c r="G85" s="1217"/>
      <c r="H85" s="1217"/>
      <c r="I85" s="1217"/>
      <c r="J85" s="664"/>
      <c r="K85" s="655"/>
    </row>
    <row r="86" spans="1:11" s="648" customFormat="1" ht="58.5" customHeight="1">
      <c r="A86" s="654"/>
      <c r="B86" s="1316" t="s">
        <v>795</v>
      </c>
      <c r="C86" s="1316"/>
      <c r="D86" s="1316"/>
      <c r="E86" s="1316"/>
      <c r="F86" s="1316"/>
      <c r="G86" s="1316"/>
      <c r="H86" s="1316"/>
      <c r="I86" s="1316"/>
      <c r="J86" s="664"/>
      <c r="K86" s="655"/>
    </row>
    <row r="87" spans="1:11" s="648" customFormat="1" ht="15" customHeight="1">
      <c r="A87" s="654"/>
      <c r="B87" s="657" t="s">
        <v>350</v>
      </c>
      <c r="C87" s="657"/>
      <c r="D87" s="657"/>
      <c r="E87" s="664" t="s">
        <v>730</v>
      </c>
      <c r="F87" s="664"/>
      <c r="G87" s="664"/>
      <c r="H87" s="664"/>
      <c r="I87" s="664"/>
      <c r="J87" s="664"/>
      <c r="K87" s="655"/>
    </row>
    <row r="88" spans="1:11" s="648" customFormat="1" ht="15" customHeight="1">
      <c r="A88" s="654"/>
      <c r="B88" s="657" t="s">
        <v>351</v>
      </c>
      <c r="C88" s="657"/>
      <c r="D88" s="657"/>
      <c r="E88" s="1317" t="s">
        <v>734</v>
      </c>
      <c r="F88" s="1317"/>
      <c r="G88" s="1317"/>
      <c r="H88" s="1317"/>
      <c r="I88" s="1317"/>
      <c r="J88" s="664"/>
      <c r="K88" s="655"/>
    </row>
    <row r="89" spans="1:11" s="648" customFormat="1" ht="15" customHeight="1">
      <c r="A89" s="654"/>
      <c r="B89" s="657" t="s">
        <v>347</v>
      </c>
      <c r="C89" s="657"/>
      <c r="D89" s="657"/>
      <c r="E89" s="1317" t="s">
        <v>794</v>
      </c>
      <c r="F89" s="1317"/>
      <c r="G89" s="1317"/>
      <c r="H89" s="1317"/>
      <c r="I89" s="1317"/>
      <c r="J89" s="664"/>
      <c r="K89" s="655"/>
    </row>
    <row r="90" spans="1:11" s="648" customFormat="1" ht="15.75" customHeight="1">
      <c r="A90" s="654"/>
      <c r="B90" s="1316" t="s">
        <v>732</v>
      </c>
      <c r="C90" s="1316"/>
      <c r="D90" s="1316"/>
      <c r="E90" s="1316"/>
      <c r="F90" s="1316"/>
      <c r="G90" s="1316"/>
      <c r="H90" s="1316"/>
      <c r="I90" s="1316"/>
      <c r="J90" s="664"/>
      <c r="K90" s="655"/>
    </row>
    <row r="91" spans="1:11" ht="1.9" customHeight="1">
      <c r="B91" s="666"/>
      <c r="C91" s="666"/>
      <c r="D91" s="666"/>
      <c r="E91" s="667"/>
      <c r="F91" s="667"/>
      <c r="G91" s="667"/>
      <c r="I91" s="668"/>
      <c r="J91" s="668"/>
      <c r="K91" s="669"/>
    </row>
    <row r="92" spans="1:11" ht="12" customHeight="1">
      <c r="B92" s="1299"/>
      <c r="C92" s="1300"/>
      <c r="D92" s="1300"/>
      <c r="E92" s="1300"/>
      <c r="F92" s="1301"/>
      <c r="G92" s="667"/>
      <c r="H92" s="1308"/>
      <c r="I92" s="1309"/>
      <c r="J92" s="668"/>
      <c r="K92" s="669"/>
    </row>
    <row r="93" spans="1:11" ht="12" customHeight="1">
      <c r="B93" s="1302"/>
      <c r="C93" s="1303"/>
      <c r="D93" s="1303"/>
      <c r="E93" s="1303"/>
      <c r="F93" s="1304"/>
      <c r="G93" s="667"/>
      <c r="H93" s="1310"/>
      <c r="I93" s="1311"/>
      <c r="J93" s="668"/>
      <c r="K93" s="669"/>
    </row>
    <row r="94" spans="1:11" ht="12" customHeight="1">
      <c r="B94" s="1302"/>
      <c r="C94" s="1303"/>
      <c r="D94" s="1303"/>
      <c r="E94" s="1303"/>
      <c r="F94" s="1304"/>
      <c r="G94" s="667"/>
      <c r="H94" s="1310"/>
      <c r="I94" s="1311"/>
      <c r="J94" s="668"/>
      <c r="K94" s="669"/>
    </row>
    <row r="95" spans="1:11" ht="12" customHeight="1">
      <c r="B95" s="1302"/>
      <c r="C95" s="1303"/>
      <c r="D95" s="1303"/>
      <c r="E95" s="1303"/>
      <c r="F95" s="1304"/>
      <c r="G95" s="667"/>
      <c r="H95" s="1310"/>
      <c r="I95" s="1311"/>
      <c r="J95" s="668"/>
      <c r="K95" s="669"/>
    </row>
    <row r="96" spans="1:11" ht="12" customHeight="1">
      <c r="B96" s="1305"/>
      <c r="C96" s="1306"/>
      <c r="D96" s="1306"/>
      <c r="E96" s="1306"/>
      <c r="F96" s="1307"/>
      <c r="G96" s="671"/>
      <c r="H96" s="1312"/>
      <c r="I96" s="1313"/>
      <c r="J96" s="672"/>
      <c r="K96" s="646"/>
    </row>
    <row r="97" spans="1:12">
      <c r="B97" s="1314" t="s">
        <v>733</v>
      </c>
      <c r="C97" s="1314"/>
      <c r="D97" s="1314"/>
      <c r="E97" s="1314"/>
      <c r="F97" s="1314"/>
      <c r="G97" s="671"/>
      <c r="H97" s="1314" t="s">
        <v>793</v>
      </c>
      <c r="I97" s="1314"/>
      <c r="J97" s="672"/>
      <c r="K97" s="646"/>
    </row>
    <row r="98" spans="1:12" ht="9" customHeight="1">
      <c r="B98" s="666"/>
      <c r="C98" s="666"/>
      <c r="D98" s="666"/>
      <c r="E98" s="671"/>
      <c r="F98" s="671"/>
      <c r="G98" s="671"/>
      <c r="I98" s="672"/>
      <c r="J98" s="672"/>
      <c r="K98" s="646"/>
    </row>
    <row r="99" spans="1:12" s="648" customFormat="1" ht="17.25" customHeight="1">
      <c r="A99" s="1318" t="s">
        <v>792</v>
      </c>
      <c r="B99" s="1318"/>
      <c r="C99" s="1318"/>
      <c r="D99" s="1318"/>
      <c r="E99" s="1318"/>
      <c r="F99" s="1318"/>
      <c r="G99" s="1318"/>
      <c r="H99" s="1318"/>
      <c r="I99" s="1318"/>
      <c r="J99" s="1318"/>
      <c r="K99" s="662"/>
      <c r="L99" s="662"/>
    </row>
    <row r="100" spans="1:12" s="648" customFormat="1" ht="6" customHeight="1">
      <c r="A100" s="654"/>
      <c r="B100" s="664"/>
      <c r="C100" s="664"/>
      <c r="D100" s="664"/>
      <c r="E100" s="664"/>
      <c r="F100" s="664"/>
      <c r="G100" s="664"/>
      <c r="H100" s="664"/>
      <c r="I100" s="664"/>
      <c r="J100" s="664"/>
      <c r="K100" s="655"/>
    </row>
    <row r="101" spans="1:12" s="648" customFormat="1" ht="18.75" customHeight="1">
      <c r="A101" s="654"/>
      <c r="B101" s="665"/>
      <c r="C101" s="664"/>
      <c r="D101" s="1319" t="s">
        <v>726</v>
      </c>
      <c r="E101" s="1319"/>
      <c r="F101" s="1319"/>
      <c r="G101" s="1319"/>
      <c r="H101" s="1319"/>
      <c r="I101" s="1319"/>
      <c r="J101" s="664"/>
      <c r="K101" s="655"/>
    </row>
    <row r="102" spans="1:12" s="648" customFormat="1" ht="23.25" customHeight="1">
      <c r="A102" s="654"/>
      <c r="B102" s="653"/>
      <c r="C102" s="653"/>
      <c r="D102" s="663" t="s">
        <v>350</v>
      </c>
      <c r="E102" s="1320" t="s">
        <v>727</v>
      </c>
      <c r="F102" s="1320"/>
      <c r="G102" s="1320"/>
      <c r="H102" s="1320"/>
      <c r="I102" s="1320"/>
      <c r="J102" s="664"/>
      <c r="K102" s="655"/>
    </row>
    <row r="103" spans="1:12" s="648" customFormat="1" ht="22.5">
      <c r="A103" s="654"/>
      <c r="B103" s="657"/>
      <c r="C103" s="657"/>
      <c r="D103" s="657" t="s">
        <v>351</v>
      </c>
      <c r="E103" s="1315" t="s">
        <v>791</v>
      </c>
      <c r="F103" s="1315"/>
      <c r="G103" s="1315"/>
      <c r="H103" s="1315"/>
      <c r="I103" s="1315"/>
      <c r="J103" s="664"/>
      <c r="K103" s="655"/>
    </row>
    <row r="104" spans="1:12" s="648" customFormat="1" ht="9.75" customHeight="1">
      <c r="A104" s="654"/>
      <c r="B104" s="700"/>
      <c r="C104" s="701"/>
      <c r="D104" s="657" t="s">
        <v>347</v>
      </c>
      <c r="E104" s="1315" t="s">
        <v>790</v>
      </c>
      <c r="F104" s="1315"/>
      <c r="G104" s="1315"/>
      <c r="H104" s="1315"/>
      <c r="I104" s="1315"/>
      <c r="J104" s="664"/>
      <c r="K104" s="655"/>
    </row>
    <row r="105" spans="1:12" s="648" customFormat="1" ht="38.25" customHeight="1">
      <c r="A105" s="654"/>
      <c r="B105" s="700"/>
      <c r="C105" s="701"/>
      <c r="D105" s="1217" t="s">
        <v>728</v>
      </c>
      <c r="E105" s="1217"/>
      <c r="F105" s="1217"/>
      <c r="G105" s="1217"/>
      <c r="H105" s="1217"/>
      <c r="I105" s="1217"/>
      <c r="J105" s="664"/>
      <c r="K105" s="655"/>
    </row>
    <row r="106" spans="1:12" s="648" customFormat="1" ht="58.5" customHeight="1">
      <c r="A106" s="654"/>
      <c r="B106" s="1316" t="s">
        <v>729</v>
      </c>
      <c r="C106" s="1316"/>
      <c r="D106" s="1316"/>
      <c r="E106" s="1316"/>
      <c r="F106" s="1316"/>
      <c r="G106" s="1316"/>
      <c r="H106" s="1316"/>
      <c r="I106" s="1316"/>
      <c r="J106" s="664"/>
      <c r="K106" s="655"/>
    </row>
    <row r="107" spans="1:12" s="648" customFormat="1" ht="15" customHeight="1">
      <c r="A107" s="654"/>
      <c r="B107" s="657" t="s">
        <v>350</v>
      </c>
      <c r="C107" s="657"/>
      <c r="D107" s="657"/>
      <c r="E107" s="664" t="s">
        <v>730</v>
      </c>
      <c r="F107" s="664"/>
      <c r="G107" s="664"/>
      <c r="H107" s="664"/>
      <c r="I107" s="664"/>
      <c r="J107" s="664"/>
      <c r="K107" s="655"/>
    </row>
    <row r="108" spans="1:12" s="648" customFormat="1" ht="15" customHeight="1">
      <c r="A108" s="654"/>
      <c r="B108" s="657" t="s">
        <v>351</v>
      </c>
      <c r="C108" s="657"/>
      <c r="D108" s="657"/>
      <c r="E108" s="1317" t="s">
        <v>789</v>
      </c>
      <c r="F108" s="1317"/>
      <c r="G108" s="1317"/>
      <c r="H108" s="1317"/>
      <c r="I108" s="1317"/>
      <c r="J108" s="664"/>
      <c r="K108" s="655"/>
    </row>
    <row r="109" spans="1:12" s="648" customFormat="1" ht="15" customHeight="1">
      <c r="A109" s="654"/>
      <c r="B109" s="657" t="s">
        <v>347</v>
      </c>
      <c r="C109" s="657"/>
      <c r="D109" s="657"/>
      <c r="E109" s="1317" t="s">
        <v>788</v>
      </c>
      <c r="F109" s="1317"/>
      <c r="G109" s="1317"/>
      <c r="H109" s="1317"/>
      <c r="I109" s="1317"/>
      <c r="J109" s="664"/>
      <c r="K109" s="655"/>
    </row>
    <row r="110" spans="1:12" s="648" customFormat="1" ht="15.75" customHeight="1">
      <c r="A110" s="654"/>
      <c r="B110" s="1316" t="s">
        <v>732</v>
      </c>
      <c r="C110" s="1316"/>
      <c r="D110" s="1316"/>
      <c r="E110" s="1316"/>
      <c r="F110" s="1316"/>
      <c r="G110" s="1316"/>
      <c r="H110" s="1316"/>
      <c r="I110" s="1316"/>
      <c r="J110" s="664"/>
      <c r="K110" s="655"/>
    </row>
    <row r="111" spans="1:12" ht="6" customHeight="1">
      <c r="B111" s="666"/>
      <c r="C111" s="666"/>
      <c r="D111" s="666"/>
      <c r="E111" s="667"/>
      <c r="F111" s="667"/>
      <c r="G111" s="667"/>
      <c r="I111" s="668"/>
      <c r="J111" s="668"/>
      <c r="K111" s="669"/>
    </row>
    <row r="112" spans="1:12" ht="12" customHeight="1">
      <c r="B112" s="1299"/>
      <c r="C112" s="1300"/>
      <c r="D112" s="1300"/>
      <c r="E112" s="1300"/>
      <c r="F112" s="1301"/>
      <c r="G112" s="667"/>
      <c r="H112" s="1308"/>
      <c r="I112" s="1309"/>
      <c r="J112" s="668"/>
      <c r="K112" s="669"/>
    </row>
    <row r="113" spans="2:11" ht="12" customHeight="1">
      <c r="B113" s="1302"/>
      <c r="C113" s="1303"/>
      <c r="D113" s="1303"/>
      <c r="E113" s="1303"/>
      <c r="F113" s="1304"/>
      <c r="G113" s="667"/>
      <c r="H113" s="1310"/>
      <c r="I113" s="1311"/>
      <c r="J113" s="668"/>
      <c r="K113" s="669"/>
    </row>
    <row r="114" spans="2:11" ht="12" customHeight="1">
      <c r="B114" s="1302"/>
      <c r="C114" s="1303"/>
      <c r="D114" s="1303"/>
      <c r="E114" s="1303"/>
      <c r="F114" s="1304"/>
      <c r="G114" s="667"/>
      <c r="H114" s="1310"/>
      <c r="I114" s="1311"/>
      <c r="J114" s="668"/>
      <c r="K114" s="669"/>
    </row>
    <row r="115" spans="2:11" ht="12" customHeight="1">
      <c r="B115" s="1302"/>
      <c r="C115" s="1303"/>
      <c r="D115" s="1303"/>
      <c r="E115" s="1303"/>
      <c r="F115" s="1304"/>
      <c r="G115" s="667"/>
      <c r="H115" s="1310"/>
      <c r="I115" s="1311"/>
      <c r="J115" s="668"/>
      <c r="K115" s="669"/>
    </row>
    <row r="116" spans="2:11" ht="12" customHeight="1">
      <c r="B116" s="1305"/>
      <c r="C116" s="1306"/>
      <c r="D116" s="1306"/>
      <c r="E116" s="1306"/>
      <c r="F116" s="1307"/>
      <c r="G116" s="671"/>
      <c r="H116" s="1312"/>
      <c r="I116" s="1313"/>
      <c r="J116" s="672"/>
      <c r="K116" s="646"/>
    </row>
    <row r="117" spans="2:11">
      <c r="B117" s="1314" t="s">
        <v>733</v>
      </c>
      <c r="C117" s="1314"/>
      <c r="D117" s="1314"/>
      <c r="E117" s="1314"/>
      <c r="F117" s="1314"/>
      <c r="G117" s="671"/>
      <c r="H117" s="1314" t="s">
        <v>787</v>
      </c>
      <c r="I117" s="1314"/>
      <c r="J117" s="672"/>
      <c r="K117" s="646"/>
    </row>
  </sheetData>
  <sheetProtection formatCells="0" formatRows="0" insertRows="0" deleteRows="0"/>
  <mergeCells count="94"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B112:F116"/>
    <mergeCell ref="H112:I116"/>
    <mergeCell ref="B117:F117"/>
    <mergeCell ref="H117:I117"/>
    <mergeCell ref="E104:I104"/>
    <mergeCell ref="D105:I105"/>
    <mergeCell ref="B106:I106"/>
    <mergeCell ref="E108:I108"/>
    <mergeCell ref="E109:I109"/>
    <mergeCell ref="B110:I1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I88"/>
  <sheetViews>
    <sheetView showGridLines="0" view="pageBreakPreview" topLeftCell="A78" zoomScale="110" zoomScaleSheetLayoutView="110" workbookViewId="0">
      <selection activeCell="B78" sqref="B78:AE78"/>
    </sheetView>
  </sheetViews>
  <sheetFormatPr defaultColWidth="9.140625" defaultRowHeight="12.75"/>
  <cols>
    <col min="1" max="1" width="3.28515625" style="61" customWidth="1"/>
    <col min="2" max="20" width="3" style="61" customWidth="1"/>
    <col min="21" max="31" width="3.85546875" style="61" customWidth="1"/>
    <col min="32" max="32" width="3.28515625" style="61" customWidth="1"/>
    <col min="33" max="16384" width="9.140625" style="27"/>
  </cols>
  <sheetData>
    <row r="1" spans="1:35" ht="5.25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8"/>
      <c r="AG1" s="26"/>
      <c r="AH1" s="26"/>
      <c r="AI1" s="26"/>
    </row>
    <row r="2" spans="1:35" ht="15.75" customHeight="1">
      <c r="A2" s="1369"/>
      <c r="B2" s="1370"/>
      <c r="C2" s="1370"/>
      <c r="D2" s="1370"/>
      <c r="E2" s="1370"/>
      <c r="F2" s="1370"/>
      <c r="G2" s="1370"/>
      <c r="H2" s="1370"/>
      <c r="I2" s="1370"/>
      <c r="J2" s="1370"/>
      <c r="K2" s="1370"/>
      <c r="L2" s="1370"/>
      <c r="M2" s="1370"/>
      <c r="N2" s="1370"/>
      <c r="O2" s="1370"/>
      <c r="P2" s="1370"/>
      <c r="Q2" s="1370"/>
      <c r="R2" s="1370"/>
      <c r="S2" s="1370"/>
      <c r="T2" s="1370"/>
      <c r="U2" s="1370"/>
      <c r="V2" s="1370"/>
      <c r="W2" s="1370"/>
      <c r="X2" s="36"/>
      <c r="Y2" s="36"/>
      <c r="Z2" s="36"/>
      <c r="AA2" s="1371" t="s">
        <v>437</v>
      </c>
      <c r="AB2" s="1372"/>
      <c r="AC2" s="1372"/>
      <c r="AD2" s="1372"/>
      <c r="AE2" s="1373"/>
      <c r="AF2" s="37"/>
      <c r="AG2" s="28"/>
      <c r="AH2" s="28"/>
      <c r="AI2" s="29"/>
    </row>
    <row r="3" spans="1:35" ht="4.5" customHeight="1">
      <c r="A3" s="593"/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94"/>
      <c r="AG3" s="28"/>
      <c r="AH3" s="28"/>
      <c r="AI3" s="30"/>
    </row>
    <row r="4" spans="1:35" ht="57.6" customHeight="1">
      <c r="A4" s="1374" t="s">
        <v>677</v>
      </c>
      <c r="B4" s="1375"/>
      <c r="C4" s="1375"/>
      <c r="D4" s="1375"/>
      <c r="E4" s="1375"/>
      <c r="F4" s="1375"/>
      <c r="G4" s="1375"/>
      <c r="H4" s="1375"/>
      <c r="I4" s="1375"/>
      <c r="J4" s="1375"/>
      <c r="K4" s="1375"/>
      <c r="L4" s="1375"/>
      <c r="M4" s="1375"/>
      <c r="N4" s="1375"/>
      <c r="O4" s="1375"/>
      <c r="P4" s="1375"/>
      <c r="Q4" s="1375"/>
      <c r="R4" s="1375"/>
      <c r="S4" s="1375"/>
      <c r="T4" s="1375"/>
      <c r="U4" s="1375"/>
      <c r="V4" s="1375"/>
      <c r="W4" s="1375"/>
      <c r="X4" s="1375"/>
      <c r="Y4" s="1375"/>
      <c r="Z4" s="1375"/>
      <c r="AA4" s="1375"/>
      <c r="AB4" s="1375"/>
      <c r="AC4" s="1375"/>
      <c r="AD4" s="1375"/>
      <c r="AE4" s="1375"/>
      <c r="AF4" s="1376"/>
      <c r="AG4" s="31"/>
      <c r="AH4" s="31"/>
      <c r="AI4" s="32"/>
    </row>
    <row r="5" spans="1:35" ht="6.75" customHeight="1">
      <c r="A5" s="38"/>
      <c r="B5" s="3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52"/>
      <c r="AG5" s="31"/>
      <c r="AH5" s="31"/>
      <c r="AI5" s="30"/>
    </row>
    <row r="6" spans="1:35" ht="6.6" hidden="1" customHeight="1">
      <c r="A6" s="40"/>
      <c r="B6" s="578"/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8"/>
      <c r="AA6" s="578"/>
      <c r="AB6" s="578"/>
      <c r="AC6" s="578"/>
      <c r="AD6" s="578"/>
      <c r="AE6" s="578"/>
      <c r="AF6" s="41"/>
      <c r="AG6" s="33"/>
      <c r="AH6" s="34"/>
    </row>
    <row r="7" spans="1:35" ht="48" customHeight="1">
      <c r="A7" s="42"/>
      <c r="B7" s="1377"/>
      <c r="C7" s="1378"/>
      <c r="D7" s="1378"/>
      <c r="E7" s="1378"/>
      <c r="F7" s="1378"/>
      <c r="G7" s="1378"/>
      <c r="H7" s="1378"/>
      <c r="I7" s="1378"/>
      <c r="J7" s="1378"/>
      <c r="K7" s="1378"/>
      <c r="L7" s="1378"/>
      <c r="M7" s="1378"/>
      <c r="N7" s="1378"/>
      <c r="O7" s="1378"/>
      <c r="P7" s="1378"/>
      <c r="Q7" s="1378"/>
      <c r="R7" s="1378"/>
      <c r="S7" s="1378"/>
      <c r="T7" s="1378"/>
      <c r="U7" s="1379"/>
      <c r="V7" s="595"/>
      <c r="W7" s="595"/>
      <c r="X7" s="595"/>
      <c r="Y7" s="595"/>
      <c r="Z7" s="595"/>
      <c r="AA7" s="595"/>
      <c r="AB7" s="595"/>
      <c r="AC7" s="595"/>
      <c r="AD7" s="595"/>
      <c r="AE7" s="44"/>
      <c r="AF7" s="45"/>
    </row>
    <row r="8" spans="1:35" ht="15" customHeight="1">
      <c r="A8" s="42"/>
      <c r="B8" s="901"/>
      <c r="C8" s="902"/>
      <c r="D8" s="902"/>
      <c r="E8" s="902"/>
      <c r="F8" s="902"/>
      <c r="G8" s="902"/>
      <c r="H8" s="902"/>
      <c r="I8" s="902"/>
      <c r="J8" s="902"/>
      <c r="K8" s="902"/>
      <c r="L8" s="902"/>
      <c r="M8" s="902"/>
      <c r="N8" s="902"/>
      <c r="O8" s="902"/>
      <c r="P8" s="902"/>
      <c r="Q8" s="902"/>
      <c r="R8" s="902"/>
      <c r="S8" s="902"/>
      <c r="T8" s="902"/>
      <c r="U8" s="903"/>
      <c r="V8" s="595"/>
      <c r="W8" s="595"/>
      <c r="X8" s="595"/>
      <c r="Y8" s="595"/>
      <c r="Z8" s="595"/>
      <c r="AA8" s="595"/>
      <c r="AB8" s="595"/>
      <c r="AC8" s="595"/>
      <c r="AD8" s="595"/>
      <c r="AE8" s="44"/>
      <c r="AF8" s="45"/>
    </row>
    <row r="9" spans="1:35" ht="24" customHeight="1">
      <c r="A9" s="42"/>
      <c r="B9" s="1380" t="s">
        <v>980</v>
      </c>
      <c r="C9" s="1380"/>
      <c r="D9" s="1380"/>
      <c r="E9" s="1380"/>
      <c r="F9" s="1380"/>
      <c r="G9" s="1380"/>
      <c r="H9" s="1380"/>
      <c r="I9" s="1380"/>
      <c r="J9" s="1380"/>
      <c r="K9" s="1380"/>
      <c r="L9" s="1380"/>
      <c r="M9" s="1380"/>
      <c r="N9" s="1380"/>
      <c r="O9" s="1380"/>
      <c r="P9" s="1380"/>
      <c r="Q9" s="1380"/>
      <c r="R9" s="1380"/>
      <c r="S9" s="1380"/>
      <c r="T9" s="1381"/>
      <c r="U9" s="1381"/>
      <c r="V9" s="595"/>
      <c r="W9" s="595"/>
      <c r="X9" s="595"/>
      <c r="Y9" s="595"/>
      <c r="Z9" s="595"/>
      <c r="AA9" s="595"/>
      <c r="AB9" s="595"/>
      <c r="AC9" s="595"/>
      <c r="AD9" s="595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5"/>
      <c r="W10" s="595"/>
      <c r="X10" s="595"/>
      <c r="Y10" s="595"/>
      <c r="Z10" s="595"/>
      <c r="AA10" s="595"/>
      <c r="AB10" s="595"/>
      <c r="AC10" s="595"/>
      <c r="AD10" s="595"/>
      <c r="AE10" s="44"/>
      <c r="AF10" s="45"/>
    </row>
    <row r="11" spans="1:35" ht="12.75" customHeight="1">
      <c r="A11" s="42"/>
      <c r="B11" s="1382" t="s">
        <v>178</v>
      </c>
      <c r="C11" s="1382"/>
      <c r="D11" s="1382"/>
      <c r="E11" s="1382"/>
      <c r="F11" s="1382"/>
      <c r="G11" s="1382"/>
      <c r="H11" s="1382"/>
      <c r="I11" s="1382"/>
      <c r="J11" s="1382"/>
      <c r="K11" s="1382"/>
      <c r="L11" s="1382"/>
      <c r="M11" s="1382"/>
      <c r="N11" s="1382"/>
      <c r="O11" s="1382"/>
      <c r="P11" s="1382"/>
      <c r="Q11" s="1382"/>
      <c r="R11" s="1382"/>
      <c r="S11" s="1382"/>
      <c r="T11" s="1382"/>
      <c r="U11" s="1382"/>
      <c r="V11" s="1382"/>
      <c r="W11" s="1382"/>
      <c r="X11" s="1382"/>
      <c r="Y11" s="1382"/>
      <c r="Z11" s="1382"/>
      <c r="AA11" s="1382"/>
      <c r="AB11" s="1382"/>
      <c r="AC11" s="1382"/>
      <c r="AD11" s="1382"/>
      <c r="AE11" s="1382"/>
      <c r="AF11" s="48"/>
    </row>
    <row r="12" spans="1:35" ht="10.15" customHeight="1">
      <c r="A12" s="42"/>
      <c r="B12" s="1382"/>
      <c r="C12" s="1382"/>
      <c r="D12" s="1382"/>
      <c r="E12" s="1382"/>
      <c r="F12" s="1382"/>
      <c r="G12" s="1382"/>
      <c r="H12" s="1382"/>
      <c r="I12" s="1382"/>
      <c r="J12" s="1382"/>
      <c r="K12" s="1382"/>
      <c r="L12" s="1382"/>
      <c r="M12" s="1382"/>
      <c r="N12" s="1382"/>
      <c r="O12" s="1382"/>
      <c r="P12" s="1382"/>
      <c r="Q12" s="1382"/>
      <c r="R12" s="1382"/>
      <c r="S12" s="1382"/>
      <c r="T12" s="1382"/>
      <c r="U12" s="1382"/>
      <c r="V12" s="1382"/>
      <c r="W12" s="1382"/>
      <c r="X12" s="1382"/>
      <c r="Y12" s="1382"/>
      <c r="Z12" s="1382"/>
      <c r="AA12" s="1382"/>
      <c r="AB12" s="1382"/>
      <c r="AC12" s="1382"/>
      <c r="AD12" s="1382"/>
      <c r="AE12" s="1382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5">
      <c r="A14" s="40"/>
      <c r="B14" s="1383" t="s">
        <v>970</v>
      </c>
      <c r="C14" s="1383"/>
      <c r="D14" s="1383"/>
      <c r="E14" s="1383"/>
      <c r="F14" s="1383"/>
      <c r="G14" s="1383"/>
      <c r="H14" s="1383"/>
      <c r="I14" s="1383"/>
      <c r="J14" s="1383"/>
      <c r="K14" s="1383"/>
      <c r="L14" s="1383"/>
      <c r="M14" s="1383"/>
      <c r="N14" s="1383"/>
      <c r="O14" s="1383"/>
      <c r="P14" s="1383"/>
      <c r="Q14" s="1383"/>
      <c r="R14" s="1383"/>
      <c r="S14" s="1383"/>
      <c r="T14" s="1383"/>
      <c r="U14" s="1383"/>
      <c r="V14" s="1383"/>
      <c r="W14" s="1383"/>
      <c r="X14" s="1383"/>
      <c r="Y14" s="1383"/>
      <c r="Z14" s="1383"/>
      <c r="AA14" s="1383"/>
      <c r="AB14" s="1383"/>
      <c r="AC14" s="1383"/>
      <c r="AD14" s="1383"/>
      <c r="AE14" s="1383"/>
      <c r="AF14" s="49"/>
    </row>
    <row r="15" spans="1:35" ht="36" customHeight="1">
      <c r="A15" s="40"/>
      <c r="B15" s="1377"/>
      <c r="C15" s="1378"/>
      <c r="D15" s="1378"/>
      <c r="E15" s="1378"/>
      <c r="F15" s="1378"/>
      <c r="G15" s="1378"/>
      <c r="H15" s="1378"/>
      <c r="I15" s="1378"/>
      <c r="J15" s="1378"/>
      <c r="K15" s="1378"/>
      <c r="L15" s="1378"/>
      <c r="M15" s="1378"/>
      <c r="N15" s="1378"/>
      <c r="O15" s="1378"/>
      <c r="P15" s="1378"/>
      <c r="Q15" s="1378"/>
      <c r="R15" s="1378"/>
      <c r="S15" s="1378"/>
      <c r="T15" s="1378"/>
      <c r="U15" s="1378"/>
      <c r="V15" s="1378"/>
      <c r="W15" s="1378"/>
      <c r="X15" s="1378"/>
      <c r="Y15" s="1378"/>
      <c r="Z15" s="1378"/>
      <c r="AA15" s="1378"/>
      <c r="AB15" s="1378"/>
      <c r="AC15" s="1378"/>
      <c r="AD15" s="1378"/>
      <c r="AE15" s="1379"/>
      <c r="AF15" s="52"/>
    </row>
    <row r="16" spans="1:35" ht="18" customHeight="1">
      <c r="A16" s="40"/>
      <c r="B16" s="901"/>
      <c r="C16" s="902"/>
      <c r="D16" s="902"/>
      <c r="E16" s="902"/>
      <c r="F16" s="902"/>
      <c r="G16" s="902"/>
      <c r="H16" s="902"/>
      <c r="I16" s="902"/>
      <c r="J16" s="902"/>
      <c r="K16" s="902"/>
      <c r="L16" s="902"/>
      <c r="M16" s="902"/>
      <c r="N16" s="902"/>
      <c r="O16" s="902"/>
      <c r="P16" s="902"/>
      <c r="Q16" s="902"/>
      <c r="R16" s="902"/>
      <c r="S16" s="902"/>
      <c r="T16" s="902"/>
      <c r="U16" s="902"/>
      <c r="V16" s="902"/>
      <c r="W16" s="902"/>
      <c r="X16" s="902"/>
      <c r="Y16" s="902"/>
      <c r="Z16" s="902"/>
      <c r="AA16" s="902"/>
      <c r="AB16" s="902"/>
      <c r="AC16" s="902"/>
      <c r="AD16" s="902"/>
      <c r="AE16" s="903"/>
      <c r="AF16" s="52"/>
    </row>
    <row r="17" spans="1:32">
      <c r="A17" s="40"/>
      <c r="B17" s="1384" t="s">
        <v>179</v>
      </c>
      <c r="C17" s="1384"/>
      <c r="D17" s="1384"/>
      <c r="E17" s="1384"/>
      <c r="F17" s="1384"/>
      <c r="G17" s="1384"/>
      <c r="H17" s="1384"/>
      <c r="I17" s="1384"/>
      <c r="J17" s="1384"/>
      <c r="K17" s="1384"/>
      <c r="L17" s="1384"/>
      <c r="M17" s="1384"/>
      <c r="N17" s="1384"/>
      <c r="O17" s="1384"/>
      <c r="P17" s="1384"/>
      <c r="Q17" s="1384"/>
      <c r="R17" s="1384"/>
      <c r="S17" s="1384"/>
      <c r="T17" s="1384"/>
      <c r="U17" s="1384"/>
      <c r="V17" s="1384"/>
      <c r="W17" s="1384"/>
      <c r="X17" s="1384"/>
      <c r="Y17" s="1384"/>
      <c r="Z17" s="1384"/>
      <c r="AA17" s="1384"/>
      <c r="AB17" s="1384"/>
      <c r="AC17" s="1384"/>
      <c r="AD17" s="1384"/>
      <c r="AE17" s="1384"/>
      <c r="AF17" s="49"/>
    </row>
    <row r="18" spans="1:32" ht="1.9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879" t="s">
        <v>143</v>
      </c>
      <c r="C19" s="1385"/>
      <c r="D19" s="1385"/>
      <c r="E19" s="1385"/>
      <c r="F19" s="1385"/>
      <c r="G19" s="1385"/>
      <c r="H19" s="1385"/>
      <c r="I19" s="1385"/>
      <c r="J19" s="1385"/>
      <c r="K19" s="1385"/>
      <c r="L19" s="1385"/>
      <c r="M19" s="1385"/>
      <c r="N19" s="1385"/>
      <c r="O19" s="1385"/>
      <c r="P19" s="1385"/>
      <c r="Q19" s="1385"/>
      <c r="R19" s="1385"/>
      <c r="S19" s="1385"/>
      <c r="T19" s="1385"/>
      <c r="U19" s="1385"/>
      <c r="V19" s="1385"/>
      <c r="W19" s="1385"/>
      <c r="X19" s="1385"/>
      <c r="Y19" s="1385"/>
      <c r="Z19" s="1385"/>
      <c r="AA19" s="1385"/>
      <c r="AB19" s="1385"/>
      <c r="AC19" s="1385"/>
      <c r="AD19" s="369"/>
      <c r="AE19" s="369"/>
      <c r="AF19" s="352"/>
    </row>
    <row r="20" spans="1:32" ht="36" customHeight="1">
      <c r="A20" s="40"/>
      <c r="B20" s="1344" t="str">
        <f>IF([5]B_I_II!B47="","",[5]B_I_II!B47)</f>
        <v/>
      </c>
      <c r="C20" s="1345"/>
      <c r="D20" s="1345"/>
      <c r="E20" s="1345"/>
      <c r="F20" s="1345"/>
      <c r="G20" s="1345"/>
      <c r="H20" s="1345"/>
      <c r="I20" s="1345"/>
      <c r="J20" s="1345"/>
      <c r="K20" s="1345"/>
      <c r="L20" s="1345"/>
      <c r="M20" s="1345"/>
      <c r="N20" s="1345"/>
      <c r="O20" s="1345"/>
      <c r="P20" s="1345"/>
      <c r="Q20" s="1345"/>
      <c r="R20" s="1345"/>
      <c r="S20" s="1345"/>
      <c r="T20" s="1345"/>
      <c r="U20" s="1345"/>
      <c r="V20" s="1345"/>
      <c r="W20" s="1345"/>
      <c r="X20" s="1345"/>
      <c r="Y20" s="1345"/>
      <c r="Z20" s="1345"/>
      <c r="AA20" s="1345"/>
      <c r="AB20" s="1345"/>
      <c r="AC20" s="1345"/>
      <c r="AD20" s="1345"/>
      <c r="AE20" s="1346"/>
      <c r="AF20" s="54"/>
    </row>
    <row r="21" spans="1:32" ht="15" customHeight="1">
      <c r="A21" s="40"/>
      <c r="B21" s="1347"/>
      <c r="C21" s="1348"/>
      <c r="D21" s="1348"/>
      <c r="E21" s="1348"/>
      <c r="F21" s="1348"/>
      <c r="G21" s="1348"/>
      <c r="H21" s="1348"/>
      <c r="I21" s="1348"/>
      <c r="J21" s="1348"/>
      <c r="K21" s="1348"/>
      <c r="L21" s="1348"/>
      <c r="M21" s="1348"/>
      <c r="N21" s="1348"/>
      <c r="O21" s="1348"/>
      <c r="P21" s="1348"/>
      <c r="Q21" s="1348"/>
      <c r="R21" s="1348"/>
      <c r="S21" s="1348"/>
      <c r="T21" s="1348"/>
      <c r="U21" s="1348"/>
      <c r="V21" s="1348"/>
      <c r="W21" s="1348"/>
      <c r="X21" s="1348"/>
      <c r="Y21" s="1348"/>
      <c r="Z21" s="1348"/>
      <c r="AA21" s="1348"/>
      <c r="AB21" s="1348"/>
      <c r="AC21" s="1348"/>
      <c r="AD21" s="1348"/>
      <c r="AE21" s="1349"/>
      <c r="AF21" s="54"/>
    </row>
    <row r="22" spans="1:32">
      <c r="A22" s="40"/>
      <c r="B22" s="1368" t="s">
        <v>267</v>
      </c>
      <c r="C22" s="1368"/>
      <c r="D22" s="1368"/>
      <c r="E22" s="1368"/>
      <c r="F22" s="1368"/>
      <c r="G22" s="1368"/>
      <c r="H22" s="1368"/>
      <c r="I22" s="1368"/>
      <c r="J22" s="1368"/>
      <c r="K22" s="1368"/>
      <c r="L22" s="1368"/>
      <c r="M22" s="1368"/>
      <c r="N22" s="1368"/>
      <c r="O22" s="1368"/>
      <c r="P22" s="1368"/>
      <c r="Q22" s="1368"/>
      <c r="R22" s="1368"/>
      <c r="S22" s="1368"/>
      <c r="T22" s="1368"/>
      <c r="U22" s="1368"/>
      <c r="V22" s="1368"/>
      <c r="W22" s="1368"/>
      <c r="X22" s="1368"/>
      <c r="Y22" s="1368"/>
      <c r="Z22" s="1368"/>
      <c r="AA22" s="1368"/>
      <c r="AB22" s="1368"/>
      <c r="AC22" s="1368"/>
      <c r="AD22" s="1368"/>
      <c r="AE22" s="1368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879" t="s">
        <v>484</v>
      </c>
      <c r="C24" s="879"/>
      <c r="D24" s="879"/>
      <c r="E24" s="879"/>
      <c r="F24" s="879"/>
      <c r="G24" s="879"/>
      <c r="H24" s="879"/>
      <c r="I24" s="879"/>
      <c r="J24" s="879"/>
      <c r="K24" s="879"/>
      <c r="L24" s="879"/>
      <c r="M24" s="879"/>
      <c r="N24" s="879"/>
      <c r="O24" s="879"/>
      <c r="P24" s="879"/>
      <c r="Q24" s="879"/>
      <c r="R24" s="879"/>
      <c r="S24" s="879"/>
      <c r="T24" s="879"/>
      <c r="U24" s="879"/>
      <c r="V24" s="879"/>
      <c r="W24" s="879"/>
      <c r="X24" s="879"/>
      <c r="Y24" s="879"/>
      <c r="Z24" s="879"/>
      <c r="AA24" s="879"/>
      <c r="AB24" s="879"/>
      <c r="AC24" s="879"/>
      <c r="AD24" s="879"/>
      <c r="AE24" s="879"/>
      <c r="AF24" s="357"/>
    </row>
    <row r="25" spans="1:32" ht="48" customHeight="1">
      <c r="A25" s="40"/>
      <c r="B25" s="1344" t="str">
        <f>IF([5]B_III!A26="","",[5]B_III!A26)</f>
        <v/>
      </c>
      <c r="C25" s="1345"/>
      <c r="D25" s="1345"/>
      <c r="E25" s="1345"/>
      <c r="F25" s="1345"/>
      <c r="G25" s="1345"/>
      <c r="H25" s="1345"/>
      <c r="I25" s="1345"/>
      <c r="J25" s="1345"/>
      <c r="K25" s="1345"/>
      <c r="L25" s="1345"/>
      <c r="M25" s="1345"/>
      <c r="N25" s="1345"/>
      <c r="O25" s="1345"/>
      <c r="P25" s="1345"/>
      <c r="Q25" s="1345"/>
      <c r="R25" s="1345"/>
      <c r="S25" s="1345"/>
      <c r="T25" s="1345"/>
      <c r="U25" s="1345"/>
      <c r="V25" s="1345"/>
      <c r="W25" s="1345"/>
      <c r="X25" s="1345"/>
      <c r="Y25" s="1345"/>
      <c r="Z25" s="1345"/>
      <c r="AA25" s="1345"/>
      <c r="AB25" s="1345"/>
      <c r="AC25" s="1345"/>
      <c r="AD25" s="1345"/>
      <c r="AE25" s="1346"/>
      <c r="AF25" s="58"/>
    </row>
    <row r="26" spans="1:32" ht="18" customHeight="1">
      <c r="A26" s="40"/>
      <c r="B26" s="1347"/>
      <c r="C26" s="1348"/>
      <c r="D26" s="1348"/>
      <c r="E26" s="1348"/>
      <c r="F26" s="1348"/>
      <c r="G26" s="1348"/>
      <c r="H26" s="1348"/>
      <c r="I26" s="1348"/>
      <c r="J26" s="1348"/>
      <c r="K26" s="1348"/>
      <c r="L26" s="1348"/>
      <c r="M26" s="1348"/>
      <c r="N26" s="1348"/>
      <c r="O26" s="1348"/>
      <c r="P26" s="1348"/>
      <c r="Q26" s="1348"/>
      <c r="R26" s="1348"/>
      <c r="S26" s="1348"/>
      <c r="T26" s="1348"/>
      <c r="U26" s="1348"/>
      <c r="V26" s="1348"/>
      <c r="W26" s="1348"/>
      <c r="X26" s="1348"/>
      <c r="Y26" s="1348"/>
      <c r="Z26" s="1348"/>
      <c r="AA26" s="1348"/>
      <c r="AB26" s="1348"/>
      <c r="AC26" s="1348"/>
      <c r="AD26" s="1348"/>
      <c r="AE26" s="1349"/>
      <c r="AF26" s="54"/>
    </row>
    <row r="27" spans="1:32">
      <c r="A27" s="40"/>
      <c r="B27" s="1350" t="s">
        <v>180</v>
      </c>
      <c r="C27" s="1350"/>
      <c r="D27" s="1350"/>
      <c r="E27" s="1350"/>
      <c r="F27" s="1350"/>
      <c r="G27" s="1350"/>
      <c r="H27" s="1350"/>
      <c r="I27" s="1350"/>
      <c r="J27" s="1350"/>
      <c r="K27" s="1350"/>
      <c r="L27" s="1350"/>
      <c r="M27" s="1350"/>
      <c r="N27" s="1350"/>
      <c r="O27" s="1350"/>
      <c r="P27" s="1350"/>
      <c r="Q27" s="1350"/>
      <c r="R27" s="1350"/>
      <c r="S27" s="1350"/>
      <c r="T27" s="1350"/>
      <c r="U27" s="1350"/>
      <c r="V27" s="1350"/>
      <c r="W27" s="1350"/>
      <c r="X27" s="1350"/>
      <c r="Y27" s="1350"/>
      <c r="Z27" s="1350"/>
      <c r="AA27" s="1350"/>
      <c r="AB27" s="1350"/>
      <c r="AC27" s="1350"/>
      <c r="AD27" s="1350"/>
      <c r="AE27" s="1350"/>
      <c r="AF27" s="59"/>
    </row>
    <row r="28" spans="1:32" ht="7.5" customHeight="1">
      <c r="A28" s="40"/>
      <c r="B28" s="591"/>
      <c r="C28" s="591"/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"/>
    </row>
    <row r="29" spans="1:32" ht="12.75" customHeight="1">
      <c r="A29" s="40"/>
      <c r="B29" s="1351" t="s">
        <v>697</v>
      </c>
      <c r="C29" s="1351"/>
      <c r="D29" s="1351"/>
      <c r="E29" s="1351"/>
      <c r="F29" s="1351"/>
      <c r="G29" s="1351"/>
      <c r="H29" s="1351"/>
      <c r="I29" s="1351"/>
      <c r="J29" s="1351"/>
      <c r="K29" s="1351"/>
      <c r="L29" s="1351"/>
      <c r="M29" s="1351"/>
      <c r="N29" s="1351"/>
      <c r="O29" s="1351"/>
      <c r="P29" s="1351"/>
      <c r="Q29" s="1351"/>
      <c r="R29" s="1351"/>
      <c r="S29" s="1351"/>
      <c r="T29" s="1351"/>
      <c r="U29" s="1351"/>
      <c r="V29" s="1351"/>
      <c r="W29" s="1351"/>
      <c r="X29" s="1351"/>
      <c r="Y29" s="1351"/>
      <c r="Z29" s="1351"/>
      <c r="AA29" s="1351"/>
      <c r="AB29" s="1351"/>
      <c r="AC29" s="1351"/>
      <c r="AD29" s="1351"/>
      <c r="AE29" s="1351"/>
      <c r="AF29" s="352"/>
    </row>
    <row r="30" spans="1:32">
      <c r="A30" s="40"/>
      <c r="B30" s="1351"/>
      <c r="C30" s="1351"/>
      <c r="D30" s="1351"/>
      <c r="E30" s="1351"/>
      <c r="F30" s="1351"/>
      <c r="G30" s="1351"/>
      <c r="H30" s="1351"/>
      <c r="I30" s="1351"/>
      <c r="J30" s="1351"/>
      <c r="K30" s="1351"/>
      <c r="L30" s="1351"/>
      <c r="M30" s="1351"/>
      <c r="N30" s="1351"/>
      <c r="O30" s="1351"/>
      <c r="P30" s="1351"/>
      <c r="Q30" s="1351"/>
      <c r="R30" s="1351"/>
      <c r="S30" s="1351"/>
      <c r="T30" s="1351"/>
      <c r="U30" s="1351"/>
      <c r="V30" s="1351"/>
      <c r="W30" s="1351"/>
      <c r="X30" s="1351"/>
      <c r="Y30" s="1351"/>
      <c r="Z30" s="1351"/>
      <c r="AA30" s="1351"/>
      <c r="AB30" s="1351"/>
      <c r="AC30" s="1351"/>
      <c r="AD30" s="1351"/>
      <c r="AE30" s="1351"/>
      <c r="AF30" s="352"/>
    </row>
    <row r="31" spans="1:32">
      <c r="A31" s="40"/>
      <c r="B31" s="1351"/>
      <c r="C31" s="1351"/>
      <c r="D31" s="1351"/>
      <c r="E31" s="1351"/>
      <c r="F31" s="1351"/>
      <c r="G31" s="1351"/>
      <c r="H31" s="1351"/>
      <c r="I31" s="1351"/>
      <c r="J31" s="1351"/>
      <c r="K31" s="1351"/>
      <c r="L31" s="1351"/>
      <c r="M31" s="1351"/>
      <c r="N31" s="1351"/>
      <c r="O31" s="1351"/>
      <c r="P31" s="1351"/>
      <c r="Q31" s="1351"/>
      <c r="R31" s="1351"/>
      <c r="S31" s="1351"/>
      <c r="T31" s="1351"/>
      <c r="U31" s="1351"/>
      <c r="V31" s="1351"/>
      <c r="W31" s="1351"/>
      <c r="X31" s="1351"/>
      <c r="Y31" s="1351"/>
      <c r="Z31" s="1351"/>
      <c r="AA31" s="1351"/>
      <c r="AB31" s="1351"/>
      <c r="AC31" s="1351"/>
      <c r="AD31" s="1351"/>
      <c r="AE31" s="1351"/>
      <c r="AF31" s="352"/>
    </row>
    <row r="32" spans="1:32" ht="12.6" customHeight="1">
      <c r="A32" s="40"/>
      <c r="B32" s="1351"/>
      <c r="C32" s="1351"/>
      <c r="D32" s="1351"/>
      <c r="E32" s="1351"/>
      <c r="F32" s="1351"/>
      <c r="G32" s="1351"/>
      <c r="H32" s="1351"/>
      <c r="I32" s="1351"/>
      <c r="J32" s="1351"/>
      <c r="K32" s="1351"/>
      <c r="L32" s="1351"/>
      <c r="M32" s="1351"/>
      <c r="N32" s="1351"/>
      <c r="O32" s="1351"/>
      <c r="P32" s="1351"/>
      <c r="Q32" s="1351"/>
      <c r="R32" s="1351"/>
      <c r="S32" s="1351"/>
      <c r="T32" s="1351"/>
      <c r="U32" s="1351"/>
      <c r="V32" s="1351"/>
      <c r="W32" s="1351"/>
      <c r="X32" s="1351"/>
      <c r="Y32" s="1351"/>
      <c r="Z32" s="1351"/>
      <c r="AA32" s="1351"/>
      <c r="AB32" s="1351"/>
      <c r="AC32" s="1351"/>
      <c r="AD32" s="1351"/>
      <c r="AE32" s="1351"/>
      <c r="AF32" s="54"/>
    </row>
    <row r="33" spans="1:32" ht="10.9" hidden="1" customHeight="1">
      <c r="A33" s="40"/>
      <c r="B33" s="1284"/>
      <c r="C33" s="1284"/>
      <c r="D33" s="1284"/>
      <c r="E33" s="1284"/>
      <c r="F33" s="1284"/>
      <c r="G33" s="1284"/>
      <c r="H33" s="1284"/>
      <c r="I33" s="1284"/>
      <c r="J33" s="1284"/>
      <c r="K33" s="1284"/>
      <c r="L33" s="1284"/>
      <c r="M33" s="1284"/>
      <c r="N33" s="1284"/>
      <c r="O33" s="1284"/>
      <c r="P33" s="1284"/>
      <c r="Q33" s="1284"/>
      <c r="R33" s="1284"/>
      <c r="S33" s="1284"/>
      <c r="T33" s="1284"/>
      <c r="U33" s="1284"/>
      <c r="V33" s="1284"/>
      <c r="W33" s="1284"/>
      <c r="X33" s="1284"/>
      <c r="Y33" s="1284"/>
      <c r="Z33" s="1284"/>
      <c r="AA33" s="1284"/>
      <c r="AB33" s="1284"/>
      <c r="AC33" s="1284"/>
      <c r="AD33" s="1284"/>
      <c r="AE33" s="1284"/>
      <c r="AF33" s="54"/>
    </row>
    <row r="34" spans="1:32" ht="4.1500000000000004" hidden="1" customHeight="1">
      <c r="A34" s="40"/>
      <c r="B34" s="1284"/>
      <c r="C34" s="1284"/>
      <c r="D34" s="1284"/>
      <c r="E34" s="1284"/>
      <c r="F34" s="1284"/>
      <c r="G34" s="1284"/>
      <c r="H34" s="1284"/>
      <c r="I34" s="1284"/>
      <c r="J34" s="1284"/>
      <c r="K34" s="1284"/>
      <c r="L34" s="1284"/>
      <c r="M34" s="1284"/>
      <c r="N34" s="1284"/>
      <c r="O34" s="1284"/>
      <c r="P34" s="1284"/>
      <c r="Q34" s="1284"/>
      <c r="R34" s="1284"/>
      <c r="S34" s="1284"/>
      <c r="T34" s="1284"/>
      <c r="U34" s="1284"/>
      <c r="V34" s="1284"/>
      <c r="W34" s="1284"/>
      <c r="X34" s="1284"/>
      <c r="Y34" s="1284"/>
      <c r="Z34" s="1284"/>
      <c r="AA34" s="1284"/>
      <c r="AB34" s="1284"/>
      <c r="AC34" s="1284"/>
      <c r="AD34" s="1284"/>
      <c r="AE34" s="1284"/>
      <c r="AF34" s="54"/>
    </row>
    <row r="35" spans="1:32" ht="16.899999999999999" hidden="1" customHeight="1">
      <c r="A35" s="40"/>
      <c r="B35" s="1284"/>
      <c r="C35" s="1284"/>
      <c r="D35" s="1284"/>
      <c r="E35" s="1284"/>
      <c r="F35" s="1284"/>
      <c r="G35" s="1284"/>
      <c r="H35" s="1284"/>
      <c r="I35" s="1284"/>
      <c r="J35" s="1284"/>
      <c r="K35" s="1284"/>
      <c r="L35" s="1284"/>
      <c r="M35" s="1284"/>
      <c r="N35" s="1284"/>
      <c r="O35" s="1284"/>
      <c r="P35" s="1284"/>
      <c r="Q35" s="1284"/>
      <c r="R35" s="1284"/>
      <c r="S35" s="1284"/>
      <c r="T35" s="1284"/>
      <c r="U35" s="1284"/>
      <c r="V35" s="1284"/>
      <c r="W35" s="1284"/>
      <c r="X35" s="1284"/>
      <c r="Y35" s="1284"/>
      <c r="Z35" s="1284"/>
      <c r="AA35" s="1284"/>
      <c r="AB35" s="1284"/>
      <c r="AC35" s="1284"/>
      <c r="AD35" s="1284"/>
      <c r="AE35" s="1284"/>
      <c r="AF35" s="54"/>
    </row>
    <row r="36" spans="1:32" ht="46.9" hidden="1" customHeight="1">
      <c r="A36" s="40"/>
      <c r="B36" s="1284"/>
      <c r="C36" s="1284"/>
      <c r="D36" s="1284"/>
      <c r="E36" s="1284"/>
      <c r="F36" s="1284"/>
      <c r="G36" s="1284"/>
      <c r="H36" s="1284"/>
      <c r="I36" s="1284"/>
      <c r="J36" s="1284"/>
      <c r="K36" s="1284"/>
      <c r="L36" s="1284"/>
      <c r="M36" s="1284"/>
      <c r="N36" s="1284"/>
      <c r="O36" s="1284"/>
      <c r="P36" s="1284"/>
      <c r="Q36" s="1284"/>
      <c r="R36" s="1284"/>
      <c r="S36" s="1284"/>
      <c r="T36" s="1284"/>
      <c r="U36" s="1284"/>
      <c r="V36" s="1284"/>
      <c r="W36" s="1284"/>
      <c r="X36" s="1284"/>
      <c r="Y36" s="1284"/>
      <c r="Z36" s="1284"/>
      <c r="AA36" s="1284"/>
      <c r="AB36" s="1284"/>
      <c r="AC36" s="1284"/>
      <c r="AD36" s="1284"/>
      <c r="AE36" s="1284"/>
      <c r="AF36" s="54"/>
    </row>
    <row r="37" spans="1:32" ht="10.15" hidden="1" customHeight="1">
      <c r="A37" s="40"/>
      <c r="B37" s="592"/>
      <c r="C37" s="592"/>
      <c r="D37" s="592"/>
      <c r="E37" s="592"/>
      <c r="F37" s="592"/>
      <c r="G37" s="592"/>
      <c r="H37" s="592"/>
      <c r="I37" s="592"/>
      <c r="J37" s="592"/>
      <c r="K37" s="592"/>
      <c r="L37" s="592"/>
      <c r="M37" s="578"/>
      <c r="N37" s="578"/>
      <c r="O37" s="578"/>
      <c r="P37" s="578"/>
      <c r="Q37" s="578"/>
      <c r="R37" s="578"/>
      <c r="S37" s="578"/>
      <c r="T37" s="578"/>
      <c r="U37" s="578"/>
      <c r="V37" s="578"/>
      <c r="W37" s="578"/>
      <c r="X37" s="578"/>
      <c r="Y37" s="578"/>
      <c r="Z37" s="578"/>
      <c r="AA37" s="578"/>
      <c r="AB37" s="578"/>
      <c r="AC37" s="578"/>
      <c r="AD37" s="578"/>
      <c r="AE37" s="578"/>
      <c r="AF37" s="41"/>
    </row>
    <row r="38" spans="1:32" ht="18.75" customHeight="1">
      <c r="A38" s="40"/>
      <c r="B38" s="753"/>
      <c r="C38" s="754"/>
      <c r="D38" s="754"/>
      <c r="E38" s="754"/>
      <c r="F38" s="754"/>
      <c r="G38" s="754"/>
      <c r="H38" s="754"/>
      <c r="I38" s="754"/>
      <c r="J38" s="754"/>
      <c r="K38" s="754"/>
      <c r="L38" s="754"/>
      <c r="M38" s="755"/>
      <c r="N38" s="755"/>
      <c r="O38" s="755"/>
      <c r="P38" s="755"/>
      <c r="Q38" s="755"/>
      <c r="R38" s="755"/>
      <c r="S38" s="756"/>
      <c r="T38" s="578"/>
      <c r="U38" s="1352"/>
      <c r="V38" s="1353"/>
      <c r="W38" s="1353"/>
      <c r="X38" s="1353"/>
      <c r="Y38" s="1353"/>
      <c r="Z38" s="1353"/>
      <c r="AA38" s="1353"/>
      <c r="AB38" s="1353"/>
      <c r="AC38" s="1353"/>
      <c r="AD38" s="1353"/>
      <c r="AE38" s="1354"/>
      <c r="AF38" s="41"/>
    </row>
    <row r="39" spans="1:32" ht="21.75" customHeight="1">
      <c r="A39" s="40"/>
      <c r="B39" s="757"/>
      <c r="C39" s="758"/>
      <c r="D39" s="758"/>
      <c r="E39" s="758"/>
      <c r="F39" s="758"/>
      <c r="G39" s="758"/>
      <c r="H39" s="758"/>
      <c r="I39" s="758"/>
      <c r="J39" s="758"/>
      <c r="K39" s="758"/>
      <c r="L39" s="758"/>
      <c r="M39" s="759"/>
      <c r="N39" s="759"/>
      <c r="O39" s="759"/>
      <c r="P39" s="759"/>
      <c r="Q39" s="759"/>
      <c r="R39" s="759"/>
      <c r="S39" s="760"/>
      <c r="T39" s="578"/>
      <c r="U39" s="1355"/>
      <c r="V39" s="1356"/>
      <c r="W39" s="1356"/>
      <c r="X39" s="1356"/>
      <c r="Y39" s="1356"/>
      <c r="Z39" s="1356"/>
      <c r="AA39" s="1356"/>
      <c r="AB39" s="1356"/>
      <c r="AC39" s="1356"/>
      <c r="AD39" s="1356"/>
      <c r="AE39" s="1357"/>
      <c r="AF39" s="41"/>
    </row>
    <row r="40" spans="1:32" ht="15.95" customHeight="1">
      <c r="A40" s="40"/>
      <c r="B40" s="757"/>
      <c r="C40" s="1361"/>
      <c r="D40" s="1361"/>
      <c r="E40" s="1361"/>
      <c r="F40" s="1361"/>
      <c r="G40" s="1361"/>
      <c r="H40" s="761"/>
      <c r="I40" s="762"/>
      <c r="J40" s="762"/>
      <c r="K40" s="763" t="s">
        <v>496</v>
      </c>
      <c r="L40" s="762"/>
      <c r="M40" s="762"/>
      <c r="N40" s="763" t="s">
        <v>496</v>
      </c>
      <c r="O40" s="762"/>
      <c r="P40" s="762"/>
      <c r="Q40" s="764"/>
      <c r="R40" s="764"/>
      <c r="S40" s="760"/>
      <c r="T40" s="578"/>
      <c r="U40" s="1355"/>
      <c r="V40" s="1356"/>
      <c r="W40" s="1356"/>
      <c r="X40" s="1356"/>
      <c r="Y40" s="1356"/>
      <c r="Z40" s="1356"/>
      <c r="AA40" s="1356"/>
      <c r="AB40" s="1356"/>
      <c r="AC40" s="1356"/>
      <c r="AD40" s="1356"/>
      <c r="AE40" s="1357"/>
      <c r="AF40" s="41"/>
    </row>
    <row r="41" spans="1:32" ht="21.75" customHeight="1">
      <c r="A41" s="40"/>
      <c r="B41" s="765"/>
      <c r="C41" s="766"/>
      <c r="D41" s="766"/>
      <c r="E41" s="766"/>
      <c r="F41" s="766"/>
      <c r="G41" s="766"/>
      <c r="H41" s="766"/>
      <c r="I41" s="766"/>
      <c r="J41" s="766"/>
      <c r="K41" s="766"/>
      <c r="L41" s="766"/>
      <c r="M41" s="767"/>
      <c r="N41" s="767"/>
      <c r="O41" s="767"/>
      <c r="P41" s="767"/>
      <c r="Q41" s="767"/>
      <c r="R41" s="767"/>
      <c r="S41" s="768"/>
      <c r="T41" s="578"/>
      <c r="U41" s="1358"/>
      <c r="V41" s="1359"/>
      <c r="W41" s="1359"/>
      <c r="X41" s="1359"/>
      <c r="Y41" s="1359"/>
      <c r="Z41" s="1359"/>
      <c r="AA41" s="1359"/>
      <c r="AB41" s="1359"/>
      <c r="AC41" s="1359"/>
      <c r="AD41" s="1359"/>
      <c r="AE41" s="1360"/>
      <c r="AF41" s="41"/>
    </row>
    <row r="42" spans="1:32" ht="45" customHeight="1">
      <c r="A42" s="40"/>
      <c r="B42" s="1362" t="s">
        <v>4</v>
      </c>
      <c r="C42" s="1362"/>
      <c r="D42" s="1362"/>
      <c r="E42" s="1362"/>
      <c r="F42" s="1362"/>
      <c r="G42" s="1362"/>
      <c r="H42" s="1362"/>
      <c r="I42" s="1362"/>
      <c r="J42" s="1362"/>
      <c r="K42" s="1362"/>
      <c r="L42" s="1362"/>
      <c r="M42" s="1362"/>
      <c r="N42" s="1362"/>
      <c r="O42" s="1362"/>
      <c r="P42" s="1362"/>
      <c r="Q42" s="1362"/>
      <c r="R42" s="1362"/>
      <c r="S42" s="1362"/>
      <c r="T42" s="578"/>
      <c r="U42" s="1363" t="s">
        <v>678</v>
      </c>
      <c r="V42" s="1363"/>
      <c r="W42" s="1363"/>
      <c r="X42" s="1363"/>
      <c r="Y42" s="1363"/>
      <c r="Z42" s="1363"/>
      <c r="AA42" s="1363"/>
      <c r="AB42" s="1363"/>
      <c r="AC42" s="1363"/>
      <c r="AD42" s="1363"/>
      <c r="AE42" s="1363"/>
      <c r="AF42" s="41"/>
    </row>
    <row r="43" spans="1:32" ht="15.6" customHeight="1">
      <c r="A43" s="1364" t="s">
        <v>832</v>
      </c>
      <c r="B43" s="1365"/>
      <c r="C43" s="1365"/>
      <c r="D43" s="1365"/>
      <c r="E43" s="1365"/>
      <c r="F43" s="1365"/>
      <c r="G43" s="1365"/>
      <c r="H43" s="1365"/>
      <c r="I43" s="1365"/>
      <c r="J43" s="1365"/>
      <c r="K43" s="1365"/>
      <c r="L43" s="1365"/>
      <c r="M43" s="1365"/>
      <c r="N43" s="1365"/>
      <c r="O43" s="1365"/>
      <c r="P43" s="1365"/>
      <c r="Q43" s="1365"/>
      <c r="R43" s="1365"/>
      <c r="S43" s="1365"/>
      <c r="T43" s="1365"/>
      <c r="U43" s="1365"/>
      <c r="V43" s="1365"/>
      <c r="W43" s="1365"/>
      <c r="X43" s="1365"/>
      <c r="Y43" s="1365"/>
      <c r="Z43" s="1365"/>
      <c r="AA43" s="1365"/>
      <c r="AB43" s="1365"/>
      <c r="AC43" s="1365"/>
      <c r="AD43" s="1365"/>
      <c r="AE43" s="1365"/>
      <c r="AF43" s="1366"/>
    </row>
    <row r="44" spans="1:32" ht="7.9" customHeight="1">
      <c r="A44" s="1364"/>
      <c r="B44" s="1365"/>
      <c r="C44" s="1365"/>
      <c r="D44" s="1365"/>
      <c r="E44" s="1365"/>
      <c r="F44" s="1365"/>
      <c r="G44" s="1365"/>
      <c r="H44" s="1365"/>
      <c r="I44" s="1365"/>
      <c r="J44" s="1365"/>
      <c r="K44" s="1365"/>
      <c r="L44" s="1365"/>
      <c r="M44" s="1365"/>
      <c r="N44" s="1365"/>
      <c r="O44" s="1365"/>
      <c r="P44" s="1365"/>
      <c r="Q44" s="1365"/>
      <c r="R44" s="1365"/>
      <c r="S44" s="1365"/>
      <c r="T44" s="1365"/>
      <c r="U44" s="1365"/>
      <c r="V44" s="1365"/>
      <c r="W44" s="1365"/>
      <c r="X44" s="1365"/>
      <c r="Y44" s="1365"/>
      <c r="Z44" s="1365"/>
      <c r="AA44" s="1365"/>
      <c r="AB44" s="1365"/>
      <c r="AC44" s="1365"/>
      <c r="AD44" s="1365"/>
      <c r="AE44" s="1365"/>
      <c r="AF44" s="1366"/>
    </row>
    <row r="45" spans="1:32" ht="7.15" customHeight="1">
      <c r="A45" s="580"/>
      <c r="B45" s="581"/>
      <c r="C45" s="581"/>
      <c r="D45" s="581"/>
      <c r="E45" s="581"/>
      <c r="F45" s="581"/>
      <c r="G45" s="581"/>
      <c r="H45" s="581"/>
      <c r="I45" s="581"/>
      <c r="J45" s="581"/>
      <c r="K45" s="581"/>
      <c r="L45" s="581"/>
      <c r="M45" s="581"/>
      <c r="N45" s="581"/>
      <c r="O45" s="581"/>
      <c r="P45" s="581"/>
      <c r="Q45" s="581"/>
      <c r="R45" s="581"/>
      <c r="S45" s="581"/>
      <c r="T45" s="581"/>
      <c r="U45" s="581"/>
      <c r="V45" s="581"/>
      <c r="W45" s="581"/>
      <c r="X45" s="581"/>
      <c r="Y45" s="581"/>
      <c r="Z45" s="581"/>
      <c r="AA45" s="581"/>
      <c r="AB45" s="581"/>
      <c r="AC45" s="581"/>
      <c r="AD45" s="581"/>
      <c r="AE45" s="581"/>
      <c r="AF45" s="582"/>
    </row>
    <row r="46" spans="1:32" ht="24.6" customHeight="1">
      <c r="A46" s="580"/>
      <c r="B46" s="1332" t="s">
        <v>714</v>
      </c>
      <c r="C46" s="1337"/>
      <c r="D46" s="1337"/>
      <c r="E46" s="1337"/>
      <c r="F46" s="1337"/>
      <c r="G46" s="1337"/>
      <c r="H46" s="1337"/>
      <c r="I46" s="1337"/>
      <c r="J46" s="1337"/>
      <c r="K46" s="1337"/>
      <c r="L46" s="1337"/>
      <c r="M46" s="1337"/>
      <c r="N46" s="1337"/>
      <c r="O46" s="1337"/>
      <c r="P46" s="1337"/>
      <c r="Q46" s="1337"/>
      <c r="R46" s="1337"/>
      <c r="S46" s="1337"/>
      <c r="T46" s="1337"/>
      <c r="U46" s="1337"/>
      <c r="V46" s="1337"/>
      <c r="W46" s="1337"/>
      <c r="X46" s="1337"/>
      <c r="Y46" s="1337"/>
      <c r="Z46" s="1337"/>
      <c r="AA46" s="1337"/>
      <c r="AB46" s="1337"/>
      <c r="AC46" s="1337"/>
      <c r="AD46" s="1337"/>
      <c r="AE46" s="1337"/>
      <c r="AF46" s="1367"/>
    </row>
    <row r="47" spans="1:32" ht="12" customHeight="1">
      <c r="A47" s="550" t="s">
        <v>636</v>
      </c>
      <c r="B47" s="1332" t="s">
        <v>824</v>
      </c>
      <c r="C47" s="1337"/>
      <c r="D47" s="1337"/>
      <c r="E47" s="1337"/>
      <c r="F47" s="1337"/>
      <c r="G47" s="1337"/>
      <c r="H47" s="1337"/>
      <c r="I47" s="1337"/>
      <c r="J47" s="1337"/>
      <c r="K47" s="1337"/>
      <c r="L47" s="1337"/>
      <c r="M47" s="1337"/>
      <c r="N47" s="1337"/>
      <c r="O47" s="1337"/>
      <c r="P47" s="1337"/>
      <c r="Q47" s="1337"/>
      <c r="R47" s="1337"/>
      <c r="S47" s="1337"/>
      <c r="T47" s="1337"/>
      <c r="U47" s="1337"/>
      <c r="V47" s="1337"/>
      <c r="W47" s="1337"/>
      <c r="X47" s="1337"/>
      <c r="Y47" s="1337"/>
      <c r="Z47" s="1337"/>
      <c r="AA47" s="1337"/>
      <c r="AB47" s="1337"/>
      <c r="AC47" s="1337"/>
      <c r="AD47" s="1337"/>
      <c r="AE47" s="1337"/>
      <c r="AF47" s="674"/>
    </row>
    <row r="48" spans="1:32" ht="46.9" customHeight="1">
      <c r="A48" s="580"/>
      <c r="B48" s="1316" t="s">
        <v>904</v>
      </c>
      <c r="C48" s="1337"/>
      <c r="D48" s="1337"/>
      <c r="E48" s="1337"/>
      <c r="F48" s="1337"/>
      <c r="G48" s="1337"/>
      <c r="H48" s="1337"/>
      <c r="I48" s="1337"/>
      <c r="J48" s="1337"/>
      <c r="K48" s="1337"/>
      <c r="L48" s="1337"/>
      <c r="M48" s="1337"/>
      <c r="N48" s="1337"/>
      <c r="O48" s="1337"/>
      <c r="P48" s="1337"/>
      <c r="Q48" s="1337"/>
      <c r="R48" s="1337"/>
      <c r="S48" s="1337"/>
      <c r="T48" s="1337"/>
      <c r="U48" s="1337"/>
      <c r="V48" s="1337"/>
      <c r="W48" s="1337"/>
      <c r="X48" s="1337"/>
      <c r="Y48" s="1337"/>
      <c r="Z48" s="1337"/>
      <c r="AA48" s="1337"/>
      <c r="AB48" s="1337"/>
      <c r="AC48" s="1337"/>
      <c r="AD48" s="1337"/>
      <c r="AE48" s="1337"/>
      <c r="AF48" s="674"/>
    </row>
    <row r="49" spans="1:32" ht="27" customHeight="1">
      <c r="A49" s="551" t="s">
        <v>350</v>
      </c>
      <c r="B49" s="1315" t="s">
        <v>905</v>
      </c>
      <c r="C49" s="1340"/>
      <c r="D49" s="1340"/>
      <c r="E49" s="1340"/>
      <c r="F49" s="1340"/>
      <c r="G49" s="1340"/>
      <c r="H49" s="1340"/>
      <c r="I49" s="1340"/>
      <c r="J49" s="1340"/>
      <c r="K49" s="1340"/>
      <c r="L49" s="1340"/>
      <c r="M49" s="1340"/>
      <c r="N49" s="1340"/>
      <c r="O49" s="1340"/>
      <c r="P49" s="1340"/>
      <c r="Q49" s="1340"/>
      <c r="R49" s="1340"/>
      <c r="S49" s="1340"/>
      <c r="T49" s="1340"/>
      <c r="U49" s="1340"/>
      <c r="V49" s="1340"/>
      <c r="W49" s="1340"/>
      <c r="X49" s="1340"/>
      <c r="Y49" s="1340"/>
      <c r="Z49" s="1340"/>
      <c r="AA49" s="1340"/>
      <c r="AB49" s="1340"/>
      <c r="AC49" s="1340"/>
      <c r="AD49" s="1340"/>
      <c r="AE49" s="1340"/>
      <c r="AF49" s="674"/>
    </row>
    <row r="50" spans="1:32" ht="27" customHeight="1">
      <c r="A50" s="551" t="s">
        <v>351</v>
      </c>
      <c r="B50" s="1315" t="s">
        <v>819</v>
      </c>
      <c r="C50" s="1340"/>
      <c r="D50" s="1340"/>
      <c r="E50" s="1340"/>
      <c r="F50" s="1340"/>
      <c r="G50" s="1340"/>
      <c r="H50" s="1340"/>
      <c r="I50" s="1340"/>
      <c r="J50" s="1340"/>
      <c r="K50" s="1340"/>
      <c r="L50" s="1340"/>
      <c r="M50" s="1340"/>
      <c r="N50" s="1340"/>
      <c r="O50" s="1340"/>
      <c r="P50" s="1340"/>
      <c r="Q50" s="1340"/>
      <c r="R50" s="1340"/>
      <c r="S50" s="1340"/>
      <c r="T50" s="1340"/>
      <c r="U50" s="1340"/>
      <c r="V50" s="1340"/>
      <c r="W50" s="1340"/>
      <c r="X50" s="1340"/>
      <c r="Y50" s="1340"/>
      <c r="Z50" s="1340"/>
      <c r="AA50" s="1340"/>
      <c r="AB50" s="1340"/>
      <c r="AC50" s="1340"/>
      <c r="AD50" s="1340"/>
      <c r="AE50" s="1340"/>
      <c r="AF50" s="674"/>
    </row>
    <row r="51" spans="1:32" ht="44.45" customHeight="1">
      <c r="A51" s="551" t="s">
        <v>347</v>
      </c>
      <c r="B51" s="1315" t="s">
        <v>833</v>
      </c>
      <c r="C51" s="1340"/>
      <c r="D51" s="1340"/>
      <c r="E51" s="1340"/>
      <c r="F51" s="1340"/>
      <c r="G51" s="1340"/>
      <c r="H51" s="1340"/>
      <c r="I51" s="1340"/>
      <c r="J51" s="1340"/>
      <c r="K51" s="1340"/>
      <c r="L51" s="1340"/>
      <c r="M51" s="1340"/>
      <c r="N51" s="1340"/>
      <c r="O51" s="1340"/>
      <c r="P51" s="1340"/>
      <c r="Q51" s="1340"/>
      <c r="R51" s="1340"/>
      <c r="S51" s="1340"/>
      <c r="T51" s="1340"/>
      <c r="U51" s="1340"/>
      <c r="V51" s="1340"/>
      <c r="W51" s="1340"/>
      <c r="X51" s="1340"/>
      <c r="Y51" s="1340"/>
      <c r="Z51" s="1340"/>
      <c r="AA51" s="1340"/>
      <c r="AB51" s="1340"/>
      <c r="AC51" s="1340"/>
      <c r="AD51" s="1340"/>
      <c r="AE51" s="1340"/>
      <c r="AF51" s="674"/>
    </row>
    <row r="52" spans="1:32" ht="120" customHeight="1">
      <c r="A52" s="551" t="s">
        <v>348</v>
      </c>
      <c r="B52" s="1316" t="s">
        <v>897</v>
      </c>
      <c r="C52" s="1337"/>
      <c r="D52" s="1337"/>
      <c r="E52" s="1337"/>
      <c r="F52" s="1337"/>
      <c r="G52" s="1337"/>
      <c r="H52" s="1337"/>
      <c r="I52" s="1337"/>
      <c r="J52" s="1337"/>
      <c r="K52" s="1337"/>
      <c r="L52" s="1337"/>
      <c r="M52" s="1337"/>
      <c r="N52" s="1337"/>
      <c r="O52" s="1337"/>
      <c r="P52" s="1337"/>
      <c r="Q52" s="1337"/>
      <c r="R52" s="1337"/>
      <c r="S52" s="1337"/>
      <c r="T52" s="1337"/>
      <c r="U52" s="1337"/>
      <c r="V52" s="1337"/>
      <c r="W52" s="1337"/>
      <c r="X52" s="1337"/>
      <c r="Y52" s="1337"/>
      <c r="Z52" s="1337"/>
      <c r="AA52" s="1337"/>
      <c r="AB52" s="1337"/>
      <c r="AC52" s="1337"/>
      <c r="AD52" s="1337"/>
      <c r="AE52" s="1337"/>
      <c r="AF52" s="674"/>
    </row>
    <row r="53" spans="1:32" ht="54" customHeight="1">
      <c r="A53" s="551" t="s">
        <v>349</v>
      </c>
      <c r="B53" s="1316" t="s">
        <v>815</v>
      </c>
      <c r="C53" s="1338"/>
      <c r="D53" s="1338"/>
      <c r="E53" s="1338"/>
      <c r="F53" s="1338"/>
      <c r="G53" s="1338"/>
      <c r="H53" s="1338"/>
      <c r="I53" s="1338"/>
      <c r="J53" s="1338"/>
      <c r="K53" s="1338"/>
      <c r="L53" s="1338"/>
      <c r="M53" s="1338"/>
      <c r="N53" s="1338"/>
      <c r="O53" s="1338"/>
      <c r="P53" s="1338"/>
      <c r="Q53" s="1338"/>
      <c r="R53" s="1338"/>
      <c r="S53" s="1338"/>
      <c r="T53" s="1338"/>
      <c r="U53" s="1338"/>
      <c r="V53" s="1338"/>
      <c r="W53" s="1338"/>
      <c r="X53" s="1338"/>
      <c r="Y53" s="1338"/>
      <c r="Z53" s="1338"/>
      <c r="AA53" s="1338"/>
      <c r="AB53" s="1338"/>
      <c r="AC53" s="1338"/>
      <c r="AD53" s="1338"/>
      <c r="AE53" s="1338"/>
      <c r="AF53" s="674"/>
    </row>
    <row r="54" spans="1:32" ht="139.9" customHeight="1">
      <c r="A54" s="551" t="s">
        <v>450</v>
      </c>
      <c r="B54" s="1316" t="s">
        <v>906</v>
      </c>
      <c r="C54" s="1337"/>
      <c r="D54" s="1337"/>
      <c r="E54" s="1337"/>
      <c r="F54" s="1337"/>
      <c r="G54" s="1337"/>
      <c r="H54" s="1337"/>
      <c r="I54" s="1337"/>
      <c r="J54" s="1337"/>
      <c r="K54" s="1337"/>
      <c r="L54" s="1337"/>
      <c r="M54" s="1337"/>
      <c r="N54" s="1337"/>
      <c r="O54" s="1337"/>
      <c r="P54" s="1337"/>
      <c r="Q54" s="1337"/>
      <c r="R54" s="1337"/>
      <c r="S54" s="1337"/>
      <c r="T54" s="1337"/>
      <c r="U54" s="1337"/>
      <c r="V54" s="1337"/>
      <c r="W54" s="1337"/>
      <c r="X54" s="1337"/>
      <c r="Y54" s="1337"/>
      <c r="Z54" s="1337"/>
      <c r="AA54" s="1337"/>
      <c r="AB54" s="1337"/>
      <c r="AC54" s="1337"/>
      <c r="AD54" s="1337"/>
      <c r="AE54" s="1337"/>
      <c r="AF54" s="674"/>
    </row>
    <row r="55" spans="1:32" ht="27.6" customHeight="1">
      <c r="A55" s="551" t="s">
        <v>624</v>
      </c>
      <c r="B55" s="1316" t="s">
        <v>828</v>
      </c>
      <c r="C55" s="1338"/>
      <c r="D55" s="1338"/>
      <c r="E55" s="1338"/>
      <c r="F55" s="1338"/>
      <c r="G55" s="1338"/>
      <c r="H55" s="1338"/>
      <c r="I55" s="1338"/>
      <c r="J55" s="1338"/>
      <c r="K55" s="1338"/>
      <c r="L55" s="1338"/>
      <c r="M55" s="1338"/>
      <c r="N55" s="1338"/>
      <c r="O55" s="1338"/>
      <c r="P55" s="1338"/>
      <c r="Q55" s="1338"/>
      <c r="R55" s="1338"/>
      <c r="S55" s="1338"/>
      <c r="T55" s="1338"/>
      <c r="U55" s="1338"/>
      <c r="V55" s="1338"/>
      <c r="W55" s="1338"/>
      <c r="X55" s="1338"/>
      <c r="Y55" s="1338"/>
      <c r="Z55" s="1338"/>
      <c r="AA55" s="1338"/>
      <c r="AB55" s="1338"/>
      <c r="AC55" s="1338"/>
      <c r="AD55" s="1338"/>
      <c r="AE55" s="1338"/>
      <c r="AF55" s="674"/>
    </row>
    <row r="56" spans="1:32" ht="22.9" customHeight="1">
      <c r="A56" s="551" t="s">
        <v>814</v>
      </c>
      <c r="B56" s="1316" t="s">
        <v>722</v>
      </c>
      <c r="C56" s="1338"/>
      <c r="D56" s="1338"/>
      <c r="E56" s="1338"/>
      <c r="F56" s="1338"/>
      <c r="G56" s="1338"/>
      <c r="H56" s="1338"/>
      <c r="I56" s="1338"/>
      <c r="J56" s="1338"/>
      <c r="K56" s="1338"/>
      <c r="L56" s="1338"/>
      <c r="M56" s="1338"/>
      <c r="N56" s="1338"/>
      <c r="O56" s="1338"/>
      <c r="P56" s="1338"/>
      <c r="Q56" s="1338"/>
      <c r="R56" s="1338"/>
      <c r="S56" s="1338"/>
      <c r="T56" s="1338"/>
      <c r="U56" s="1338"/>
      <c r="V56" s="1338"/>
      <c r="W56" s="1338"/>
      <c r="X56" s="1338"/>
      <c r="Y56" s="1338"/>
      <c r="Z56" s="1338"/>
      <c r="AA56" s="1338"/>
      <c r="AB56" s="1338"/>
      <c r="AC56" s="1338"/>
      <c r="AD56" s="1338"/>
      <c r="AE56" s="1338"/>
      <c r="AF56" s="674"/>
    </row>
    <row r="57" spans="1:32" ht="55.15" customHeight="1">
      <c r="A57" s="551" t="s">
        <v>813</v>
      </c>
      <c r="B57" s="1316" t="s">
        <v>801</v>
      </c>
      <c r="C57" s="1338"/>
      <c r="D57" s="1338"/>
      <c r="E57" s="1338"/>
      <c r="F57" s="1338"/>
      <c r="G57" s="1338"/>
      <c r="H57" s="1338"/>
      <c r="I57" s="1338"/>
      <c r="J57" s="1338"/>
      <c r="K57" s="1338"/>
      <c r="L57" s="1338"/>
      <c r="M57" s="1338"/>
      <c r="N57" s="1338"/>
      <c r="O57" s="1338"/>
      <c r="P57" s="1338"/>
      <c r="Q57" s="1338"/>
      <c r="R57" s="1338"/>
      <c r="S57" s="1338"/>
      <c r="T57" s="1338"/>
      <c r="U57" s="1338"/>
      <c r="V57" s="1338"/>
      <c r="W57" s="1338"/>
      <c r="X57" s="1338"/>
      <c r="Y57" s="1338"/>
      <c r="Z57" s="1338"/>
      <c r="AA57" s="1338"/>
      <c r="AB57" s="1338"/>
      <c r="AC57" s="1338"/>
      <c r="AD57" s="1338"/>
      <c r="AE57" s="1338"/>
      <c r="AF57" s="674"/>
    </row>
    <row r="58" spans="1:32" ht="16.149999999999999" customHeight="1">
      <c r="A58" s="551"/>
      <c r="B58" s="1341" t="s">
        <v>834</v>
      </c>
      <c r="C58" s="1342"/>
      <c r="D58" s="1342"/>
      <c r="E58" s="1342"/>
      <c r="F58" s="1342"/>
      <c r="G58" s="1342"/>
      <c r="H58" s="1342"/>
      <c r="I58" s="1342"/>
      <c r="J58" s="1342"/>
      <c r="K58" s="1342"/>
      <c r="L58" s="1342"/>
      <c r="M58" s="1342"/>
      <c r="N58" s="1342"/>
      <c r="O58" s="1342"/>
      <c r="P58" s="1342"/>
      <c r="Q58" s="1342"/>
      <c r="R58" s="1342"/>
      <c r="S58" s="1342"/>
      <c r="T58" s="1342"/>
      <c r="U58" s="1342"/>
      <c r="V58" s="1342"/>
      <c r="W58" s="1342"/>
      <c r="X58" s="1342"/>
      <c r="Y58" s="1342"/>
      <c r="Z58" s="1342"/>
      <c r="AA58" s="1342"/>
      <c r="AB58" s="1342"/>
      <c r="AC58" s="1342"/>
      <c r="AD58" s="1342"/>
      <c r="AE58" s="1342"/>
      <c r="AF58" s="674"/>
    </row>
    <row r="59" spans="1:32" ht="11.45" customHeight="1">
      <c r="A59" s="552" t="s">
        <v>649</v>
      </c>
      <c r="B59" s="1332" t="s">
        <v>718</v>
      </c>
      <c r="C59" s="1343"/>
      <c r="D59" s="1343"/>
      <c r="E59" s="1343"/>
      <c r="F59" s="1343"/>
      <c r="G59" s="1343"/>
      <c r="H59" s="1343"/>
      <c r="I59" s="1343"/>
      <c r="J59" s="1343"/>
      <c r="K59" s="1343"/>
      <c r="L59" s="1343"/>
      <c r="M59" s="1343"/>
      <c r="N59" s="1343"/>
      <c r="O59" s="1343"/>
      <c r="P59" s="1343"/>
      <c r="Q59" s="1343"/>
      <c r="R59" s="1343"/>
      <c r="S59" s="1343"/>
      <c r="T59" s="1343"/>
      <c r="U59" s="1343"/>
      <c r="V59" s="1343"/>
      <c r="W59" s="1343"/>
      <c r="X59" s="1343"/>
      <c r="Y59" s="1343"/>
      <c r="Z59" s="1343"/>
      <c r="AA59" s="1343"/>
      <c r="AB59" s="1343"/>
      <c r="AC59" s="1343"/>
      <c r="AD59" s="1343"/>
      <c r="AE59" s="1343"/>
      <c r="AF59" s="674"/>
    </row>
    <row r="60" spans="1:32" ht="13.15" customHeight="1">
      <c r="A60" s="551"/>
      <c r="B60" s="1316" t="s">
        <v>719</v>
      </c>
      <c r="C60" s="1337"/>
      <c r="D60" s="1337"/>
      <c r="E60" s="1337"/>
      <c r="F60" s="1337"/>
      <c r="G60" s="1337"/>
      <c r="H60" s="1337"/>
      <c r="I60" s="1337"/>
      <c r="J60" s="1337"/>
      <c r="K60" s="1337"/>
      <c r="L60" s="1337"/>
      <c r="M60" s="1337"/>
      <c r="N60" s="1337"/>
      <c r="O60" s="1337"/>
      <c r="P60" s="1337"/>
      <c r="Q60" s="1337"/>
      <c r="R60" s="1337"/>
      <c r="S60" s="1337"/>
      <c r="T60" s="1337"/>
      <c r="U60" s="1337"/>
      <c r="V60" s="1337"/>
      <c r="W60" s="1337"/>
      <c r="X60" s="1337"/>
      <c r="Y60" s="1337"/>
      <c r="Z60" s="1337"/>
      <c r="AA60" s="1337"/>
      <c r="AB60" s="1337"/>
      <c r="AC60" s="1337"/>
      <c r="AD60" s="1337"/>
      <c r="AE60" s="1337"/>
      <c r="AF60" s="674"/>
    </row>
    <row r="61" spans="1:32" ht="25.15" customHeight="1">
      <c r="A61" s="551" t="s">
        <v>350</v>
      </c>
      <c r="B61" s="1315" t="s">
        <v>735</v>
      </c>
      <c r="C61" s="1340"/>
      <c r="D61" s="1340"/>
      <c r="E61" s="1340"/>
      <c r="F61" s="1340"/>
      <c r="G61" s="1340"/>
      <c r="H61" s="1340"/>
      <c r="I61" s="1340"/>
      <c r="J61" s="1340"/>
      <c r="K61" s="1340"/>
      <c r="L61" s="1340"/>
      <c r="M61" s="1340"/>
      <c r="N61" s="1340"/>
      <c r="O61" s="1340"/>
      <c r="P61" s="1340"/>
      <c r="Q61" s="1340"/>
      <c r="R61" s="1340"/>
      <c r="S61" s="1340"/>
      <c r="T61" s="1340"/>
      <c r="U61" s="1340"/>
      <c r="V61" s="1340"/>
      <c r="W61" s="1340"/>
      <c r="X61" s="1340"/>
      <c r="Y61" s="1340"/>
      <c r="Z61" s="1340"/>
      <c r="AA61" s="1340"/>
      <c r="AB61" s="1340"/>
      <c r="AC61" s="1340"/>
      <c r="AD61" s="1340"/>
      <c r="AE61" s="1340"/>
      <c r="AF61" s="674"/>
    </row>
    <row r="62" spans="1:32" ht="23.45" customHeight="1">
      <c r="A62" s="551" t="s">
        <v>351</v>
      </c>
      <c r="B62" s="1315" t="s">
        <v>736</v>
      </c>
      <c r="C62" s="1340"/>
      <c r="D62" s="1340"/>
      <c r="E62" s="1340"/>
      <c r="F62" s="1340"/>
      <c r="G62" s="1340"/>
      <c r="H62" s="1340"/>
      <c r="I62" s="1340"/>
      <c r="J62" s="1340"/>
      <c r="K62" s="1340"/>
      <c r="L62" s="1340"/>
      <c r="M62" s="1340"/>
      <c r="N62" s="1340"/>
      <c r="O62" s="1340"/>
      <c r="P62" s="1340"/>
      <c r="Q62" s="1340"/>
      <c r="R62" s="1340"/>
      <c r="S62" s="1340"/>
      <c r="T62" s="1340"/>
      <c r="U62" s="1340"/>
      <c r="V62" s="1340"/>
      <c r="W62" s="1340"/>
      <c r="X62" s="1340"/>
      <c r="Y62" s="1340"/>
      <c r="Z62" s="1340"/>
      <c r="AA62" s="1340"/>
      <c r="AB62" s="1340"/>
      <c r="AC62" s="1340"/>
      <c r="AD62" s="1340"/>
      <c r="AE62" s="1340"/>
      <c r="AF62" s="674"/>
    </row>
    <row r="63" spans="1:32" ht="33.6" customHeight="1">
      <c r="A63" s="551" t="s">
        <v>347</v>
      </c>
      <c r="B63" s="1316" t="s">
        <v>720</v>
      </c>
      <c r="C63" s="1337"/>
      <c r="D63" s="1337"/>
      <c r="E63" s="1337"/>
      <c r="F63" s="1337"/>
      <c r="G63" s="1337"/>
      <c r="H63" s="1337"/>
      <c r="I63" s="1337"/>
      <c r="J63" s="1337"/>
      <c r="K63" s="1337"/>
      <c r="L63" s="1337"/>
      <c r="M63" s="1337"/>
      <c r="N63" s="1337"/>
      <c r="O63" s="1337"/>
      <c r="P63" s="1337"/>
      <c r="Q63" s="1337"/>
      <c r="R63" s="1337"/>
      <c r="S63" s="1337"/>
      <c r="T63" s="1337"/>
      <c r="U63" s="1337"/>
      <c r="V63" s="1337"/>
      <c r="W63" s="1337"/>
      <c r="X63" s="1337"/>
      <c r="Y63" s="1337"/>
      <c r="Z63" s="1337"/>
      <c r="AA63" s="1337"/>
      <c r="AB63" s="1337"/>
      <c r="AC63" s="1337"/>
      <c r="AD63" s="1337"/>
      <c r="AE63" s="1337"/>
      <c r="AF63" s="674"/>
    </row>
    <row r="64" spans="1:32" ht="87.6" customHeight="1">
      <c r="A64" s="551" t="s">
        <v>348</v>
      </c>
      <c r="B64" s="1316" t="s">
        <v>900</v>
      </c>
      <c r="C64" s="1337"/>
      <c r="D64" s="1337"/>
      <c r="E64" s="1337"/>
      <c r="F64" s="1337"/>
      <c r="G64" s="1337"/>
      <c r="H64" s="1337"/>
      <c r="I64" s="1337"/>
      <c r="J64" s="1337"/>
      <c r="K64" s="1337"/>
      <c r="L64" s="1337"/>
      <c r="M64" s="1337"/>
      <c r="N64" s="1337"/>
      <c r="O64" s="1337"/>
      <c r="P64" s="1337"/>
      <c r="Q64" s="1337"/>
      <c r="R64" s="1337"/>
      <c r="S64" s="1337"/>
      <c r="T64" s="1337"/>
      <c r="U64" s="1337"/>
      <c r="V64" s="1337"/>
      <c r="W64" s="1337"/>
      <c r="X64" s="1337"/>
      <c r="Y64" s="1337"/>
      <c r="Z64" s="1337"/>
      <c r="AA64" s="1337"/>
      <c r="AB64" s="1337"/>
      <c r="AC64" s="1337"/>
      <c r="AD64" s="1337"/>
      <c r="AE64" s="1337"/>
      <c r="AF64" s="674"/>
    </row>
    <row r="65" spans="1:32" ht="54" customHeight="1">
      <c r="A65" s="551" t="s">
        <v>349</v>
      </c>
      <c r="B65" s="1316" t="s">
        <v>815</v>
      </c>
      <c r="C65" s="1338"/>
      <c r="D65" s="1338"/>
      <c r="E65" s="1338"/>
      <c r="F65" s="1338"/>
      <c r="G65" s="1338"/>
      <c r="H65" s="1338"/>
      <c r="I65" s="1338"/>
      <c r="J65" s="1338"/>
      <c r="K65" s="1338"/>
      <c r="L65" s="1338"/>
      <c r="M65" s="1338"/>
      <c r="N65" s="1338"/>
      <c r="O65" s="1338"/>
      <c r="P65" s="1338"/>
      <c r="Q65" s="1338"/>
      <c r="R65" s="1338"/>
      <c r="S65" s="1338"/>
      <c r="T65" s="1338"/>
      <c r="U65" s="1338"/>
      <c r="V65" s="1338"/>
      <c r="W65" s="1338"/>
      <c r="X65" s="1338"/>
      <c r="Y65" s="1338"/>
      <c r="Z65" s="1338"/>
      <c r="AA65" s="1338"/>
      <c r="AB65" s="1338"/>
      <c r="AC65" s="1338"/>
      <c r="AD65" s="1338"/>
      <c r="AE65" s="1338"/>
      <c r="AF65" s="674"/>
    </row>
    <row r="66" spans="1:32" ht="140.44999999999999" customHeight="1">
      <c r="A66" s="551" t="s">
        <v>450</v>
      </c>
      <c r="B66" s="1316" t="s">
        <v>907</v>
      </c>
      <c r="C66" s="1337"/>
      <c r="D66" s="1337"/>
      <c r="E66" s="1337"/>
      <c r="F66" s="1337"/>
      <c r="G66" s="1337"/>
      <c r="H66" s="1337"/>
      <c r="I66" s="1337"/>
      <c r="J66" s="1337"/>
      <c r="K66" s="1337"/>
      <c r="L66" s="1337"/>
      <c r="M66" s="1337"/>
      <c r="N66" s="1337"/>
      <c r="O66" s="1337"/>
      <c r="P66" s="1337"/>
      <c r="Q66" s="1337"/>
      <c r="R66" s="1337"/>
      <c r="S66" s="1337"/>
      <c r="T66" s="1337"/>
      <c r="U66" s="1337"/>
      <c r="V66" s="1337"/>
      <c r="W66" s="1337"/>
      <c r="X66" s="1337"/>
      <c r="Y66" s="1337"/>
      <c r="Z66" s="1337"/>
      <c r="AA66" s="1337"/>
      <c r="AB66" s="1337"/>
      <c r="AC66" s="1337"/>
      <c r="AD66" s="1337"/>
      <c r="AE66" s="1337"/>
      <c r="AF66" s="674"/>
    </row>
    <row r="67" spans="1:32" ht="24.6" customHeight="1">
      <c r="A67" s="551" t="s">
        <v>624</v>
      </c>
      <c r="B67" s="1316" t="s">
        <v>828</v>
      </c>
      <c r="C67" s="1338"/>
      <c r="D67" s="1338"/>
      <c r="E67" s="1338"/>
      <c r="F67" s="1338"/>
      <c r="G67" s="1338"/>
      <c r="H67" s="1338"/>
      <c r="I67" s="1338"/>
      <c r="J67" s="1338"/>
      <c r="K67" s="1338"/>
      <c r="L67" s="1338"/>
      <c r="M67" s="1338"/>
      <c r="N67" s="1338"/>
      <c r="O67" s="1338"/>
      <c r="P67" s="1338"/>
      <c r="Q67" s="1338"/>
      <c r="R67" s="1338"/>
      <c r="S67" s="1338"/>
      <c r="T67" s="1338"/>
      <c r="U67" s="1338"/>
      <c r="V67" s="1338"/>
      <c r="W67" s="1338"/>
      <c r="X67" s="1338"/>
      <c r="Y67" s="1338"/>
      <c r="Z67" s="1338"/>
      <c r="AA67" s="1338"/>
      <c r="AB67" s="1338"/>
      <c r="AC67" s="1338"/>
      <c r="AD67" s="1338"/>
      <c r="AE67" s="1338"/>
      <c r="AF67" s="674"/>
    </row>
    <row r="68" spans="1:32" ht="25.9" customHeight="1">
      <c r="A68" s="551" t="s">
        <v>814</v>
      </c>
      <c r="B68" s="1316" t="s">
        <v>722</v>
      </c>
      <c r="C68" s="1338"/>
      <c r="D68" s="1338"/>
      <c r="E68" s="1338"/>
      <c r="F68" s="1338"/>
      <c r="G68" s="1338"/>
      <c r="H68" s="1338"/>
      <c r="I68" s="1338"/>
      <c r="J68" s="1338"/>
      <c r="K68" s="1338"/>
      <c r="L68" s="1338"/>
      <c r="M68" s="1338"/>
      <c r="N68" s="1338"/>
      <c r="O68" s="1338"/>
      <c r="P68" s="1338"/>
      <c r="Q68" s="1338"/>
      <c r="R68" s="1338"/>
      <c r="S68" s="1338"/>
      <c r="T68" s="1338"/>
      <c r="U68" s="1338"/>
      <c r="V68" s="1338"/>
      <c r="W68" s="1338"/>
      <c r="X68" s="1338"/>
      <c r="Y68" s="1338"/>
      <c r="Z68" s="1338"/>
      <c r="AA68" s="1338"/>
      <c r="AB68" s="1338"/>
      <c r="AC68" s="1338"/>
      <c r="AD68" s="1338"/>
      <c r="AE68" s="1338"/>
      <c r="AF68" s="674"/>
    </row>
    <row r="69" spans="1:32" ht="55.9" customHeight="1">
      <c r="A69" s="551" t="s">
        <v>813</v>
      </c>
      <c r="B69" s="1316" t="s">
        <v>801</v>
      </c>
      <c r="C69" s="1338"/>
      <c r="D69" s="1338"/>
      <c r="E69" s="1338"/>
      <c r="F69" s="1338"/>
      <c r="G69" s="1338"/>
      <c r="H69" s="1338"/>
      <c r="I69" s="1338"/>
      <c r="J69" s="1338"/>
      <c r="K69" s="1338"/>
      <c r="L69" s="1338"/>
      <c r="M69" s="1338"/>
      <c r="N69" s="1338"/>
      <c r="O69" s="1338"/>
      <c r="P69" s="1338"/>
      <c r="Q69" s="1338"/>
      <c r="R69" s="1338"/>
      <c r="S69" s="1338"/>
      <c r="T69" s="1338"/>
      <c r="U69" s="1338"/>
      <c r="V69" s="1338"/>
      <c r="W69" s="1338"/>
      <c r="X69" s="1338"/>
      <c r="Y69" s="1338"/>
      <c r="Z69" s="1338"/>
      <c r="AA69" s="1338"/>
      <c r="AB69" s="1338"/>
      <c r="AC69" s="1338"/>
      <c r="AD69" s="1338"/>
      <c r="AE69" s="1338"/>
      <c r="AF69" s="674"/>
    </row>
    <row r="70" spans="1:32" ht="15" customHeight="1">
      <c r="A70" s="552" t="s">
        <v>721</v>
      </c>
      <c r="B70" s="1332" t="s">
        <v>715</v>
      </c>
      <c r="C70" s="1337"/>
      <c r="D70" s="1337"/>
      <c r="E70" s="1337"/>
      <c r="F70" s="1337"/>
      <c r="G70" s="1337"/>
      <c r="H70" s="1337"/>
      <c r="I70" s="1337"/>
      <c r="J70" s="1337"/>
      <c r="K70" s="1337"/>
      <c r="L70" s="1337"/>
      <c r="M70" s="1337"/>
      <c r="N70" s="1337"/>
      <c r="O70" s="1337"/>
      <c r="P70" s="1337"/>
      <c r="Q70" s="1337"/>
      <c r="R70" s="1337"/>
      <c r="S70" s="1337"/>
      <c r="T70" s="1337"/>
      <c r="U70" s="1337"/>
      <c r="V70" s="1337"/>
      <c r="W70" s="1337"/>
      <c r="X70" s="1337"/>
      <c r="Y70" s="1337"/>
      <c r="Z70" s="1337"/>
      <c r="AA70" s="1337"/>
      <c r="AB70" s="1337"/>
      <c r="AC70" s="1337"/>
      <c r="AD70" s="1337"/>
      <c r="AE70" s="1337"/>
      <c r="AF70" s="674"/>
    </row>
    <row r="71" spans="1:32" ht="13.9" customHeight="1">
      <c r="A71" s="580"/>
      <c r="B71" s="1316" t="s">
        <v>817</v>
      </c>
      <c r="C71" s="1337"/>
      <c r="D71" s="1337"/>
      <c r="E71" s="1337"/>
      <c r="F71" s="1337"/>
      <c r="G71" s="1337"/>
      <c r="H71" s="1337"/>
      <c r="I71" s="1337"/>
      <c r="J71" s="1337"/>
      <c r="K71" s="1337"/>
      <c r="L71" s="1337"/>
      <c r="M71" s="1337"/>
      <c r="N71" s="1337"/>
      <c r="O71" s="1337"/>
      <c r="P71" s="1337"/>
      <c r="Q71" s="1337"/>
      <c r="R71" s="1337"/>
      <c r="S71" s="1337"/>
      <c r="T71" s="1337"/>
      <c r="U71" s="1337"/>
      <c r="V71" s="1337"/>
      <c r="W71" s="1337"/>
      <c r="X71" s="1337"/>
      <c r="Y71" s="1337"/>
      <c r="Z71" s="1337"/>
      <c r="AA71" s="1337"/>
      <c r="AB71" s="1337"/>
      <c r="AC71" s="1337"/>
      <c r="AD71" s="1337"/>
      <c r="AE71" s="1337"/>
      <c r="AF71" s="674"/>
    </row>
    <row r="72" spans="1:32" ht="22.9" customHeight="1">
      <c r="A72" s="551" t="s">
        <v>350</v>
      </c>
      <c r="B72" s="1316" t="s">
        <v>716</v>
      </c>
      <c r="C72" s="1337"/>
      <c r="D72" s="1337"/>
      <c r="E72" s="1337"/>
      <c r="F72" s="1337"/>
      <c r="G72" s="1337"/>
      <c r="H72" s="1337"/>
      <c r="I72" s="1337"/>
      <c r="J72" s="1337"/>
      <c r="K72" s="1337"/>
      <c r="L72" s="1337"/>
      <c r="M72" s="1337"/>
      <c r="N72" s="1337"/>
      <c r="O72" s="1337"/>
      <c r="P72" s="1337"/>
      <c r="Q72" s="1337"/>
      <c r="R72" s="1337"/>
      <c r="S72" s="1337"/>
      <c r="T72" s="1337"/>
      <c r="U72" s="1337"/>
      <c r="V72" s="1337"/>
      <c r="W72" s="1337"/>
      <c r="X72" s="1337"/>
      <c r="Y72" s="1337"/>
      <c r="Z72" s="1337"/>
      <c r="AA72" s="1337"/>
      <c r="AB72" s="1337"/>
      <c r="AC72" s="1337"/>
      <c r="AD72" s="1337"/>
      <c r="AE72" s="1337"/>
      <c r="AF72" s="674"/>
    </row>
    <row r="73" spans="1:32" ht="23.45" customHeight="1">
      <c r="A73" s="551" t="s">
        <v>351</v>
      </c>
      <c r="B73" s="1316" t="s">
        <v>717</v>
      </c>
      <c r="C73" s="1337"/>
      <c r="D73" s="1337"/>
      <c r="E73" s="1337"/>
      <c r="F73" s="1337"/>
      <c r="G73" s="1337"/>
      <c r="H73" s="1337"/>
      <c r="I73" s="1337"/>
      <c r="J73" s="1337"/>
      <c r="K73" s="1337"/>
      <c r="L73" s="1337"/>
      <c r="M73" s="1337"/>
      <c r="N73" s="1337"/>
      <c r="O73" s="1337"/>
      <c r="P73" s="1337"/>
      <c r="Q73" s="1337"/>
      <c r="R73" s="1337"/>
      <c r="S73" s="1337"/>
      <c r="T73" s="1337"/>
      <c r="U73" s="1337"/>
      <c r="V73" s="1337"/>
      <c r="W73" s="1337"/>
      <c r="X73" s="1337"/>
      <c r="Y73" s="1337"/>
      <c r="Z73" s="1337"/>
      <c r="AA73" s="1337"/>
      <c r="AB73" s="1337"/>
      <c r="AC73" s="1337"/>
      <c r="AD73" s="1337"/>
      <c r="AE73" s="1337"/>
      <c r="AF73" s="674"/>
    </row>
    <row r="74" spans="1:32" ht="34.9" customHeight="1">
      <c r="A74" s="551" t="s">
        <v>347</v>
      </c>
      <c r="B74" s="1316" t="s">
        <v>829</v>
      </c>
      <c r="C74" s="1337"/>
      <c r="D74" s="1337"/>
      <c r="E74" s="1337"/>
      <c r="F74" s="1337"/>
      <c r="G74" s="1337"/>
      <c r="H74" s="1337"/>
      <c r="I74" s="1337"/>
      <c r="J74" s="1337"/>
      <c r="K74" s="1337"/>
      <c r="L74" s="1337"/>
      <c r="M74" s="1337"/>
      <c r="N74" s="1337"/>
      <c r="O74" s="1337"/>
      <c r="P74" s="1337"/>
      <c r="Q74" s="1337"/>
      <c r="R74" s="1337"/>
      <c r="S74" s="1337"/>
      <c r="T74" s="1337"/>
      <c r="U74" s="1337"/>
      <c r="V74" s="1337"/>
      <c r="W74" s="1337"/>
      <c r="X74" s="1337"/>
      <c r="Y74" s="1337"/>
      <c r="Z74" s="1337"/>
      <c r="AA74" s="1337"/>
      <c r="AB74" s="1337"/>
      <c r="AC74" s="1337"/>
      <c r="AD74" s="1337"/>
      <c r="AE74" s="1337"/>
      <c r="AF74" s="674"/>
    </row>
    <row r="75" spans="1:32" ht="87" customHeight="1">
      <c r="A75" s="551" t="s">
        <v>348</v>
      </c>
      <c r="B75" s="1316" t="s">
        <v>902</v>
      </c>
      <c r="C75" s="1337"/>
      <c r="D75" s="1337"/>
      <c r="E75" s="1337"/>
      <c r="F75" s="1337"/>
      <c r="G75" s="1337"/>
      <c r="H75" s="1337"/>
      <c r="I75" s="1337"/>
      <c r="J75" s="1337"/>
      <c r="K75" s="1337"/>
      <c r="L75" s="1337"/>
      <c r="M75" s="1337"/>
      <c r="N75" s="1337"/>
      <c r="O75" s="1337"/>
      <c r="P75" s="1337"/>
      <c r="Q75" s="1337"/>
      <c r="R75" s="1337"/>
      <c r="S75" s="1337"/>
      <c r="T75" s="1337"/>
      <c r="U75" s="1337"/>
      <c r="V75" s="1337"/>
      <c r="W75" s="1337"/>
      <c r="X75" s="1337"/>
      <c r="Y75" s="1337"/>
      <c r="Z75" s="1337"/>
      <c r="AA75" s="1337"/>
      <c r="AB75" s="1337"/>
      <c r="AC75" s="1337"/>
      <c r="AD75" s="1337"/>
      <c r="AE75" s="1337"/>
      <c r="AF75" s="674"/>
    </row>
    <row r="76" spans="1:32" ht="12.6" customHeight="1">
      <c r="A76" s="551" t="s">
        <v>349</v>
      </c>
      <c r="B76" s="1316" t="s">
        <v>816</v>
      </c>
      <c r="C76" s="1338"/>
      <c r="D76" s="1338"/>
      <c r="E76" s="1338"/>
      <c r="F76" s="1338"/>
      <c r="G76" s="1338"/>
      <c r="H76" s="1338"/>
      <c r="I76" s="1338"/>
      <c r="J76" s="1338"/>
      <c r="K76" s="1338"/>
      <c r="L76" s="1338"/>
      <c r="M76" s="1338"/>
      <c r="N76" s="1338"/>
      <c r="O76" s="1338"/>
      <c r="P76" s="1338"/>
      <c r="Q76" s="1338"/>
      <c r="R76" s="1338"/>
      <c r="S76" s="1338"/>
      <c r="T76" s="1338"/>
      <c r="U76" s="1338"/>
      <c r="V76" s="1338"/>
      <c r="W76" s="1338"/>
      <c r="X76" s="1338"/>
      <c r="Y76" s="1338"/>
      <c r="Z76" s="1338"/>
      <c r="AA76" s="1338"/>
      <c r="AB76" s="1338"/>
      <c r="AC76" s="1338"/>
      <c r="AD76" s="1338"/>
      <c r="AE76" s="1338"/>
      <c r="AF76" s="674"/>
    </row>
    <row r="77" spans="1:32" ht="54.6" customHeight="1">
      <c r="A77" s="551" t="s">
        <v>450</v>
      </c>
      <c r="B77" s="1316" t="s">
        <v>815</v>
      </c>
      <c r="C77" s="1338"/>
      <c r="D77" s="1338"/>
      <c r="E77" s="1338"/>
      <c r="F77" s="1338"/>
      <c r="G77" s="1338"/>
      <c r="H77" s="1338"/>
      <c r="I77" s="1338"/>
      <c r="J77" s="1338"/>
      <c r="K77" s="1338"/>
      <c r="L77" s="1338"/>
      <c r="M77" s="1338"/>
      <c r="N77" s="1338"/>
      <c r="O77" s="1338"/>
      <c r="P77" s="1338"/>
      <c r="Q77" s="1338"/>
      <c r="R77" s="1338"/>
      <c r="S77" s="1338"/>
      <c r="T77" s="1338"/>
      <c r="U77" s="1338"/>
      <c r="V77" s="1338"/>
      <c r="W77" s="1338"/>
      <c r="X77" s="1338"/>
      <c r="Y77" s="1338"/>
      <c r="Z77" s="1338"/>
      <c r="AA77" s="1338"/>
      <c r="AB77" s="1338"/>
      <c r="AC77" s="1338"/>
      <c r="AD77" s="1338"/>
      <c r="AE77" s="1338"/>
      <c r="AF77" s="674"/>
    </row>
    <row r="78" spans="1:32" ht="142.15" customHeight="1">
      <c r="A78" s="551" t="s">
        <v>624</v>
      </c>
      <c r="B78" s="1316" t="s">
        <v>908</v>
      </c>
      <c r="C78" s="1337"/>
      <c r="D78" s="1337"/>
      <c r="E78" s="1337"/>
      <c r="F78" s="1337"/>
      <c r="G78" s="1337"/>
      <c r="H78" s="1337"/>
      <c r="I78" s="1337"/>
      <c r="J78" s="1337"/>
      <c r="K78" s="1337"/>
      <c r="L78" s="1337"/>
      <c r="M78" s="1337"/>
      <c r="N78" s="1337"/>
      <c r="O78" s="1337"/>
      <c r="P78" s="1337"/>
      <c r="Q78" s="1337"/>
      <c r="R78" s="1337"/>
      <c r="S78" s="1337"/>
      <c r="T78" s="1337"/>
      <c r="U78" s="1337"/>
      <c r="V78" s="1337"/>
      <c r="W78" s="1337"/>
      <c r="X78" s="1337"/>
      <c r="Y78" s="1337"/>
      <c r="Z78" s="1337"/>
      <c r="AA78" s="1337"/>
      <c r="AB78" s="1337"/>
      <c r="AC78" s="1337"/>
      <c r="AD78" s="1337"/>
      <c r="AE78" s="1337"/>
      <c r="AF78" s="674"/>
    </row>
    <row r="79" spans="1:32" ht="25.15" customHeight="1">
      <c r="A79" s="551" t="s">
        <v>814</v>
      </c>
      <c r="B79" s="1316" t="s">
        <v>830</v>
      </c>
      <c r="C79" s="1338"/>
      <c r="D79" s="1338"/>
      <c r="E79" s="1338"/>
      <c r="F79" s="1338"/>
      <c r="G79" s="1338"/>
      <c r="H79" s="1338"/>
      <c r="I79" s="1338"/>
      <c r="J79" s="1338"/>
      <c r="K79" s="1338"/>
      <c r="L79" s="1338"/>
      <c r="M79" s="1338"/>
      <c r="N79" s="1338"/>
      <c r="O79" s="1338"/>
      <c r="P79" s="1338"/>
      <c r="Q79" s="1338"/>
      <c r="R79" s="1338"/>
      <c r="S79" s="1338"/>
      <c r="T79" s="1338"/>
      <c r="U79" s="1338"/>
      <c r="V79" s="1338"/>
      <c r="W79" s="1338"/>
      <c r="X79" s="1338"/>
      <c r="Y79" s="1338"/>
      <c r="Z79" s="1338"/>
      <c r="AA79" s="1338"/>
      <c r="AB79" s="1338"/>
      <c r="AC79" s="1338"/>
      <c r="AD79" s="1338"/>
      <c r="AE79" s="1338"/>
      <c r="AF79" s="674"/>
    </row>
    <row r="80" spans="1:32" ht="27" customHeight="1">
      <c r="A80" s="551" t="s">
        <v>813</v>
      </c>
      <c r="B80" s="1316" t="s">
        <v>722</v>
      </c>
      <c r="C80" s="1338"/>
      <c r="D80" s="1338"/>
      <c r="E80" s="1338"/>
      <c r="F80" s="1338"/>
      <c r="G80" s="1338"/>
      <c r="H80" s="1338"/>
      <c r="I80" s="1338"/>
      <c r="J80" s="1338"/>
      <c r="K80" s="1338"/>
      <c r="L80" s="1338"/>
      <c r="M80" s="1338"/>
      <c r="N80" s="1338"/>
      <c r="O80" s="1338"/>
      <c r="P80" s="1338"/>
      <c r="Q80" s="1338"/>
      <c r="R80" s="1338"/>
      <c r="S80" s="1338"/>
      <c r="T80" s="1338"/>
      <c r="U80" s="1338"/>
      <c r="V80" s="1338"/>
      <c r="W80" s="1338"/>
      <c r="X80" s="1338"/>
      <c r="Y80" s="1338"/>
      <c r="Z80" s="1338"/>
      <c r="AA80" s="1338"/>
      <c r="AB80" s="1338"/>
      <c r="AC80" s="1338"/>
      <c r="AD80" s="1338"/>
      <c r="AE80" s="1338"/>
      <c r="AF80" s="674"/>
    </row>
    <row r="81" spans="1:32" ht="15.6" customHeight="1">
      <c r="A81" s="551" t="s">
        <v>812</v>
      </c>
      <c r="B81" s="1316" t="s">
        <v>831</v>
      </c>
      <c r="C81" s="1338"/>
      <c r="D81" s="1338"/>
      <c r="E81" s="1338"/>
      <c r="F81" s="1338"/>
      <c r="G81" s="1338"/>
      <c r="H81" s="1338"/>
      <c r="I81" s="1338"/>
      <c r="J81" s="1338"/>
      <c r="K81" s="1338"/>
      <c r="L81" s="1338"/>
      <c r="M81" s="1338"/>
      <c r="N81" s="1338"/>
      <c r="O81" s="1338"/>
      <c r="P81" s="1338"/>
      <c r="Q81" s="1338"/>
      <c r="R81" s="1338"/>
      <c r="S81" s="1338"/>
      <c r="T81" s="1338"/>
      <c r="U81" s="1338"/>
      <c r="V81" s="1338"/>
      <c r="W81" s="1338"/>
      <c r="X81" s="1338"/>
      <c r="Y81" s="1338"/>
      <c r="Z81" s="1338"/>
      <c r="AA81" s="1338"/>
      <c r="AB81" s="1338"/>
      <c r="AC81" s="1338"/>
      <c r="AD81" s="1338"/>
      <c r="AE81" s="1338"/>
      <c r="AF81" s="674"/>
    </row>
    <row r="82" spans="1:32" ht="15.6" customHeight="1">
      <c r="A82" s="551"/>
      <c r="B82" s="1315" t="s">
        <v>808</v>
      </c>
      <c r="C82" s="1339"/>
      <c r="D82" s="1339"/>
      <c r="E82" s="1339"/>
      <c r="F82" s="1339"/>
      <c r="G82" s="1339"/>
      <c r="H82" s="1339"/>
      <c r="I82" s="1339"/>
      <c r="J82" s="1339"/>
      <c r="K82" s="1339"/>
      <c r="L82" s="1339"/>
      <c r="M82" s="1339"/>
      <c r="N82" s="1339"/>
      <c r="O82" s="1339"/>
      <c r="P82" s="1339"/>
      <c r="Q82" s="1339"/>
      <c r="R82" s="1339"/>
      <c r="S82" s="1339"/>
      <c r="T82" s="1339"/>
      <c r="U82" s="1339"/>
      <c r="V82" s="1339"/>
      <c r="W82" s="1339"/>
      <c r="X82" s="1339"/>
      <c r="Y82" s="1339"/>
      <c r="Z82" s="1339"/>
      <c r="AA82" s="1339"/>
      <c r="AB82" s="1339"/>
      <c r="AC82" s="1339"/>
      <c r="AD82" s="1339"/>
      <c r="AE82" s="1339"/>
      <c r="AF82" s="674"/>
    </row>
    <row r="83" spans="1:32" ht="19.899999999999999" customHeight="1">
      <c r="A83" s="551"/>
      <c r="B83" s="1315" t="s">
        <v>807</v>
      </c>
      <c r="C83" s="1339"/>
      <c r="D83" s="1339"/>
      <c r="E83" s="1339"/>
      <c r="F83" s="1339"/>
      <c r="G83" s="1339"/>
      <c r="H83" s="1339"/>
      <c r="I83" s="1339"/>
      <c r="J83" s="1339"/>
      <c r="K83" s="1339"/>
      <c r="L83" s="1339"/>
      <c r="M83" s="1339"/>
      <c r="N83" s="1339"/>
      <c r="O83" s="1339"/>
      <c r="P83" s="1339"/>
      <c r="Q83" s="1339"/>
      <c r="R83" s="1339"/>
      <c r="S83" s="1339"/>
      <c r="T83" s="1339"/>
      <c r="U83" s="1339"/>
      <c r="V83" s="1339"/>
      <c r="W83" s="1339"/>
      <c r="X83" s="1339"/>
      <c r="Y83" s="1339"/>
      <c r="Z83" s="1339"/>
      <c r="AA83" s="1339"/>
      <c r="AB83" s="1339"/>
      <c r="AC83" s="1339"/>
      <c r="AD83" s="1339"/>
      <c r="AE83" s="1339"/>
      <c r="AF83" s="674"/>
    </row>
    <row r="84" spans="1:32" ht="2.4500000000000002" customHeight="1">
      <c r="A84" s="580"/>
      <c r="B84" s="675"/>
      <c r="C84" s="676"/>
      <c r="D84" s="676"/>
      <c r="E84" s="676"/>
      <c r="F84" s="676"/>
      <c r="G84" s="676"/>
      <c r="H84" s="676"/>
      <c r="I84" s="676"/>
      <c r="J84" s="676"/>
      <c r="K84" s="676"/>
      <c r="L84" s="676"/>
      <c r="M84" s="676"/>
      <c r="N84" s="676"/>
      <c r="O84" s="676"/>
      <c r="P84" s="676"/>
      <c r="Q84" s="676"/>
      <c r="R84" s="676"/>
      <c r="S84" s="676"/>
      <c r="T84" s="676"/>
      <c r="U84" s="676"/>
      <c r="V84" s="676"/>
      <c r="W84" s="676"/>
      <c r="X84" s="676"/>
      <c r="Y84" s="676"/>
      <c r="Z84" s="676"/>
      <c r="AA84" s="676"/>
      <c r="AB84" s="676"/>
      <c r="AC84" s="676"/>
      <c r="AD84" s="676"/>
      <c r="AE84" s="676"/>
      <c r="AF84" s="674"/>
    </row>
    <row r="85" spans="1:32" ht="13.15" hidden="1" customHeight="1">
      <c r="A85" s="542"/>
      <c r="B85" s="1335"/>
      <c r="C85" s="1336"/>
      <c r="D85" s="1336"/>
      <c r="E85" s="1336"/>
      <c r="F85" s="1336"/>
      <c r="G85" s="1336"/>
      <c r="H85" s="1336"/>
      <c r="I85" s="1336"/>
      <c r="J85" s="1336"/>
      <c r="K85" s="1336"/>
      <c r="L85" s="1336"/>
      <c r="M85" s="1336"/>
      <c r="N85" s="1336"/>
      <c r="O85" s="1336"/>
      <c r="P85" s="1336"/>
      <c r="Q85" s="1336"/>
      <c r="R85" s="1336"/>
      <c r="S85" s="1336"/>
      <c r="T85" s="1336"/>
      <c r="U85" s="1336"/>
      <c r="V85" s="1336"/>
      <c r="W85" s="1336"/>
      <c r="X85" s="1336"/>
      <c r="Y85" s="1336"/>
      <c r="Z85" s="1336"/>
      <c r="AA85" s="1336"/>
      <c r="AB85" s="1336"/>
      <c r="AC85" s="1336"/>
      <c r="AD85" s="1336"/>
      <c r="AE85" s="1336"/>
      <c r="AF85" s="677"/>
    </row>
    <row r="86" spans="1:32" ht="40.15" customHeight="1">
      <c r="A86" s="539"/>
      <c r="B86" s="539"/>
      <c r="C86" s="539"/>
      <c r="D86" s="539"/>
      <c r="E86" s="539"/>
      <c r="F86" s="539"/>
      <c r="G86" s="540"/>
      <c r="H86" s="540"/>
      <c r="I86" s="540"/>
      <c r="J86" s="540"/>
      <c r="K86" s="540"/>
      <c r="L86" s="540"/>
      <c r="M86" s="540"/>
      <c r="N86" s="540"/>
      <c r="O86" s="540"/>
      <c r="P86" s="541"/>
      <c r="Q86" s="541"/>
      <c r="R86" s="541"/>
      <c r="S86" s="541"/>
      <c r="T86" s="541"/>
      <c r="U86" s="541"/>
      <c r="V86" s="541"/>
      <c r="W86" s="541"/>
      <c r="X86" s="541"/>
      <c r="Y86" s="541"/>
      <c r="Z86" s="541"/>
      <c r="AA86" s="541"/>
      <c r="AB86" s="541"/>
      <c r="AC86" s="541"/>
      <c r="AD86" s="541"/>
      <c r="AE86" s="541"/>
      <c r="AF86" s="541"/>
    </row>
    <row r="87" spans="1:3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</row>
    <row r="88" spans="1:3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</row>
  </sheetData>
  <sheetProtection formatCells="0" formatRows="0" insertRows="0" deleteRows="0"/>
  <mergeCells count="61"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</mergeCells>
  <dataValidations count="5">
    <dataValidation allowBlank="1" showInputMessage="1" showErrorMessage="1" promptTitle="Uwaga!" prompt="Do tego pola jest automatycznie &quot;zaciągana&quot; wartość z pola 3. w części B.III formularza.&#10;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&#10;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usz16"/>
  <dimension ref="A1:AI41"/>
  <sheetViews>
    <sheetView showGridLines="0" view="pageBreakPreview" zoomScaleSheetLayoutView="100" workbookViewId="0">
      <selection activeCell="B27" sqref="B27:AG27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710937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7109375" style="172" customWidth="1"/>
    <col min="36" max="16384" width="9.140625" style="172"/>
  </cols>
  <sheetData>
    <row r="1" spans="1:34" ht="12.75" customHeight="1">
      <c r="A1" s="702"/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703"/>
      <c r="U1" s="703"/>
      <c r="V1" s="703"/>
      <c r="W1" s="703"/>
      <c r="X1" s="703"/>
      <c r="Y1" s="703"/>
      <c r="Z1" s="703"/>
      <c r="AA1" s="703"/>
      <c r="AB1" s="703"/>
      <c r="AC1" s="703"/>
      <c r="AD1" s="703"/>
      <c r="AE1" s="703"/>
      <c r="AF1" s="703"/>
      <c r="AG1" s="703"/>
      <c r="AH1" s="704"/>
    </row>
    <row r="2" spans="1:34" ht="15.75" customHeight="1">
      <c r="A2" s="1422"/>
      <c r="B2" s="1423"/>
      <c r="C2" s="1423"/>
      <c r="D2" s="1423"/>
      <c r="E2" s="1423"/>
      <c r="F2" s="1423"/>
      <c r="G2" s="1423"/>
      <c r="H2" s="1423"/>
      <c r="I2" s="1423"/>
      <c r="J2" s="1423"/>
      <c r="K2" s="1423"/>
      <c r="L2" s="1423"/>
      <c r="M2" s="1423"/>
      <c r="N2" s="1423"/>
      <c r="O2" s="1423"/>
      <c r="P2" s="1423"/>
      <c r="Q2" s="1423"/>
      <c r="R2" s="1423"/>
      <c r="S2" s="1423"/>
      <c r="T2" s="1423"/>
      <c r="U2" s="1423"/>
      <c r="V2" s="1423"/>
      <c r="W2" s="1423"/>
      <c r="X2" s="1423"/>
      <c r="Y2" s="705"/>
      <c r="Z2" s="705"/>
      <c r="AA2" s="705"/>
      <c r="AB2" s="705"/>
      <c r="AC2" s="1424" t="s">
        <v>437</v>
      </c>
      <c r="AD2" s="1425"/>
      <c r="AE2" s="1425"/>
      <c r="AF2" s="1425"/>
      <c r="AG2" s="1426"/>
      <c r="AH2" s="706"/>
    </row>
    <row r="3" spans="1:34" ht="6.75" customHeight="1">
      <c r="A3" s="1427"/>
      <c r="B3" s="1410"/>
      <c r="C3" s="1410"/>
      <c r="D3" s="1410"/>
      <c r="E3" s="1410"/>
      <c r="F3" s="1410"/>
      <c r="G3" s="1410"/>
      <c r="H3" s="1410"/>
      <c r="I3" s="1410"/>
      <c r="J3" s="1410"/>
      <c r="K3" s="1410"/>
      <c r="L3" s="1410"/>
      <c r="M3" s="1410"/>
      <c r="N3" s="1410"/>
      <c r="O3" s="1410"/>
      <c r="P3" s="1410"/>
      <c r="Q3" s="1410"/>
      <c r="R3" s="1410"/>
      <c r="S3" s="1410"/>
      <c r="T3" s="1410"/>
      <c r="U3" s="1410"/>
      <c r="V3" s="1410"/>
      <c r="W3" s="1410"/>
      <c r="X3" s="1410"/>
      <c r="Y3" s="1410"/>
      <c r="Z3" s="1410"/>
      <c r="AA3" s="1410"/>
      <c r="AB3" s="1410"/>
      <c r="AC3" s="1410"/>
      <c r="AD3" s="1410"/>
      <c r="AE3" s="1410"/>
      <c r="AF3" s="1410"/>
      <c r="AG3" s="1410"/>
      <c r="AH3" s="1428"/>
    </row>
    <row r="4" spans="1:34" ht="31.5" customHeight="1">
      <c r="A4" s="1429" t="s">
        <v>945</v>
      </c>
      <c r="B4" s="1430"/>
      <c r="C4" s="1430"/>
      <c r="D4" s="1430"/>
      <c r="E4" s="1430"/>
      <c r="F4" s="1430"/>
      <c r="G4" s="1430"/>
      <c r="H4" s="1430"/>
      <c r="I4" s="1430"/>
      <c r="J4" s="1430"/>
      <c r="K4" s="1430"/>
      <c r="L4" s="1430"/>
      <c r="M4" s="1430"/>
      <c r="N4" s="1430"/>
      <c r="O4" s="1430"/>
      <c r="P4" s="1430"/>
      <c r="Q4" s="1430"/>
      <c r="R4" s="1430"/>
      <c r="S4" s="1430"/>
      <c r="T4" s="1430"/>
      <c r="U4" s="1430"/>
      <c r="V4" s="1430"/>
      <c r="W4" s="1430"/>
      <c r="X4" s="1430"/>
      <c r="Y4" s="1430"/>
      <c r="Z4" s="1430"/>
      <c r="AA4" s="1430"/>
      <c r="AB4" s="1430"/>
      <c r="AC4" s="1430"/>
      <c r="AD4" s="1430"/>
      <c r="AE4" s="1430"/>
      <c r="AF4" s="1430"/>
      <c r="AG4" s="1430"/>
      <c r="AH4" s="1431"/>
    </row>
    <row r="5" spans="1:34" ht="6.75" customHeight="1">
      <c r="A5" s="1432"/>
      <c r="B5" s="1433"/>
      <c r="C5" s="1434"/>
      <c r="D5" s="1434"/>
      <c r="E5" s="1434"/>
      <c r="F5" s="1434"/>
      <c r="G5" s="1434"/>
      <c r="H5" s="1434"/>
      <c r="I5" s="1434"/>
      <c r="J5" s="1434"/>
      <c r="K5" s="1434"/>
      <c r="L5" s="1434"/>
      <c r="M5" s="1434"/>
      <c r="N5" s="1434"/>
      <c r="O5" s="1434"/>
      <c r="P5" s="1434"/>
      <c r="Q5" s="1434"/>
      <c r="R5" s="1434"/>
      <c r="S5" s="1434"/>
      <c r="T5" s="1434"/>
      <c r="U5" s="1434"/>
      <c r="V5" s="1434"/>
      <c r="W5" s="1434"/>
      <c r="X5" s="1434"/>
      <c r="Y5" s="1434"/>
      <c r="Z5" s="1434"/>
      <c r="AA5" s="1434"/>
      <c r="AB5" s="1434"/>
      <c r="AC5" s="1434"/>
      <c r="AD5" s="1434"/>
      <c r="AE5" s="1434"/>
      <c r="AF5" s="1434"/>
      <c r="AG5" s="1434"/>
      <c r="AH5" s="1435"/>
    </row>
    <row r="6" spans="1:34" ht="9.6" customHeight="1">
      <c r="A6" s="707"/>
      <c r="B6" s="708"/>
      <c r="C6" s="708"/>
      <c r="D6" s="708"/>
      <c r="E6" s="708"/>
      <c r="F6" s="708"/>
      <c r="G6" s="708"/>
      <c r="H6" s="708"/>
      <c r="I6" s="708"/>
      <c r="J6" s="708"/>
      <c r="K6" s="708"/>
      <c r="L6" s="708"/>
      <c r="M6" s="708"/>
      <c r="N6" s="708"/>
      <c r="O6" s="708"/>
      <c r="P6" s="708"/>
      <c r="Q6" s="709"/>
      <c r="R6" s="709"/>
      <c r="S6" s="709"/>
      <c r="T6" s="709"/>
      <c r="U6" s="709"/>
      <c r="V6" s="709"/>
      <c r="W6" s="709"/>
      <c r="X6" s="709"/>
      <c r="Y6" s="709"/>
      <c r="Z6" s="709"/>
      <c r="AA6" s="709"/>
      <c r="AB6" s="709"/>
      <c r="AC6" s="709"/>
      <c r="AD6" s="1421"/>
      <c r="AE6" s="1421"/>
      <c r="AF6" s="1421"/>
      <c r="AG6" s="1421"/>
      <c r="AH6" s="710"/>
    </row>
    <row r="7" spans="1:34" hidden="1">
      <c r="A7" s="707"/>
      <c r="B7" s="708"/>
      <c r="C7" s="708"/>
      <c r="D7" s="708"/>
      <c r="E7" s="708"/>
      <c r="F7" s="708"/>
      <c r="G7" s="708"/>
      <c r="H7" s="708"/>
      <c r="I7" s="708"/>
      <c r="J7" s="708"/>
      <c r="K7" s="708"/>
      <c r="L7" s="708"/>
      <c r="M7" s="708"/>
      <c r="N7" s="708"/>
      <c r="O7" s="708"/>
      <c r="P7" s="708"/>
      <c r="Q7" s="709"/>
      <c r="R7" s="709"/>
      <c r="S7" s="709"/>
      <c r="T7" s="709"/>
      <c r="U7" s="709"/>
      <c r="V7" s="709"/>
      <c r="W7" s="709"/>
      <c r="X7" s="709"/>
      <c r="Y7" s="709"/>
      <c r="Z7" s="709"/>
      <c r="AA7" s="709"/>
      <c r="AB7" s="709"/>
      <c r="AC7" s="709"/>
      <c r="AD7" s="711"/>
      <c r="AE7" s="711"/>
      <c r="AF7" s="711"/>
      <c r="AG7" s="711"/>
      <c r="AH7" s="710"/>
    </row>
    <row r="8" spans="1:34" hidden="1">
      <c r="A8" s="707"/>
      <c r="B8" s="708"/>
      <c r="C8" s="708"/>
      <c r="D8" s="708"/>
      <c r="E8" s="708"/>
      <c r="F8" s="708"/>
      <c r="G8" s="708"/>
      <c r="H8" s="708"/>
      <c r="I8" s="708"/>
      <c r="J8" s="708"/>
      <c r="K8" s="708"/>
      <c r="L8" s="708"/>
      <c r="M8" s="708"/>
      <c r="N8" s="708"/>
      <c r="O8" s="708"/>
      <c r="P8" s="708"/>
      <c r="Q8" s="709"/>
      <c r="R8" s="709"/>
      <c r="S8" s="709"/>
      <c r="T8" s="709"/>
      <c r="U8" s="709"/>
      <c r="V8" s="709"/>
      <c r="W8" s="709"/>
      <c r="X8" s="709"/>
      <c r="Y8" s="709"/>
      <c r="Z8" s="709"/>
      <c r="AA8" s="709"/>
      <c r="AB8" s="709"/>
      <c r="AC8" s="709"/>
      <c r="AD8" s="711"/>
      <c r="AE8" s="711"/>
      <c r="AF8" s="711"/>
      <c r="AG8" s="711"/>
      <c r="AH8" s="710"/>
    </row>
    <row r="9" spans="1:34" ht="15" hidden="1" customHeight="1">
      <c r="A9" s="707"/>
      <c r="B9" s="708"/>
      <c r="C9" s="708"/>
      <c r="D9" s="708"/>
      <c r="E9" s="708"/>
      <c r="F9" s="708"/>
      <c r="G9" s="708"/>
      <c r="H9" s="708"/>
      <c r="I9" s="708"/>
      <c r="J9" s="708"/>
      <c r="K9" s="708"/>
      <c r="L9" s="708"/>
      <c r="M9" s="708"/>
      <c r="N9" s="708"/>
      <c r="O9" s="708"/>
      <c r="P9" s="708"/>
      <c r="Q9" s="709"/>
      <c r="R9" s="709"/>
      <c r="S9" s="709"/>
      <c r="T9" s="709"/>
      <c r="U9" s="709"/>
      <c r="V9" s="709"/>
      <c r="W9" s="709"/>
      <c r="X9" s="712"/>
      <c r="Y9" s="712"/>
      <c r="Z9" s="713"/>
      <c r="AA9" s="713"/>
      <c r="AB9" s="713"/>
      <c r="AC9" s="422"/>
      <c r="AD9" s="422"/>
      <c r="AE9" s="422"/>
      <c r="AF9" s="422"/>
      <c r="AG9" s="422"/>
      <c r="AH9" s="714"/>
    </row>
    <row r="10" spans="1:34" hidden="1">
      <c r="A10" s="707"/>
      <c r="B10" s="708"/>
      <c r="C10" s="708"/>
      <c r="D10" s="708"/>
      <c r="E10" s="708"/>
      <c r="F10" s="708"/>
      <c r="G10" s="708"/>
      <c r="H10" s="708"/>
      <c r="I10" s="708"/>
      <c r="J10" s="708"/>
      <c r="K10" s="708"/>
      <c r="L10" s="708"/>
      <c r="M10" s="708"/>
      <c r="N10" s="708"/>
      <c r="O10" s="708"/>
      <c r="P10" s="708"/>
      <c r="Q10" s="709"/>
      <c r="R10" s="709"/>
      <c r="S10" s="709"/>
      <c r="T10" s="709"/>
      <c r="U10" s="709"/>
      <c r="V10" s="709"/>
      <c r="W10" s="709"/>
      <c r="X10" s="712"/>
      <c r="Y10" s="712"/>
      <c r="Z10" s="713"/>
      <c r="AA10" s="713"/>
      <c r="AB10" s="713"/>
      <c r="AC10" s="713"/>
      <c r="AD10" s="1409"/>
      <c r="AE10" s="1410"/>
      <c r="AF10" s="1410"/>
      <c r="AG10" s="1410"/>
      <c r="AH10" s="714"/>
    </row>
    <row r="11" spans="1:34" hidden="1">
      <c r="A11" s="707"/>
      <c r="B11" s="1411"/>
      <c r="C11" s="1411"/>
      <c r="D11" s="1411"/>
      <c r="E11" s="1411"/>
      <c r="F11" s="1411"/>
      <c r="G11" s="1411"/>
      <c r="H11" s="1411"/>
      <c r="I11" s="1411"/>
      <c r="J11" s="1411"/>
      <c r="K11" s="1411"/>
      <c r="L11" s="1411"/>
      <c r="M11" s="1411"/>
      <c r="N11" s="1411"/>
      <c r="O11" s="1411"/>
      <c r="P11" s="1411"/>
      <c r="Q11" s="709"/>
      <c r="R11" s="709"/>
      <c r="S11" s="709"/>
      <c r="T11" s="709"/>
      <c r="U11" s="709"/>
      <c r="V11" s="709"/>
      <c r="W11" s="709"/>
      <c r="X11" s="709"/>
      <c r="Y11" s="709"/>
      <c r="Z11" s="709"/>
      <c r="AA11" s="709"/>
      <c r="AB11" s="709"/>
      <c r="AC11" s="709"/>
      <c r="AD11" s="1410"/>
      <c r="AE11" s="1410"/>
      <c r="AF11" s="1410"/>
      <c r="AG11" s="1410"/>
      <c r="AH11" s="710"/>
    </row>
    <row r="12" spans="1:34" ht="60" customHeight="1">
      <c r="A12" s="707"/>
      <c r="B12" s="1412"/>
      <c r="C12" s="1413"/>
      <c r="D12" s="1413"/>
      <c r="E12" s="1413"/>
      <c r="F12" s="1413"/>
      <c r="G12" s="1413"/>
      <c r="H12" s="1413"/>
      <c r="I12" s="1413"/>
      <c r="J12" s="1413"/>
      <c r="K12" s="1413"/>
      <c r="L12" s="1413"/>
      <c r="M12" s="1413"/>
      <c r="N12" s="1413"/>
      <c r="O12" s="1413"/>
      <c r="P12" s="1413"/>
      <c r="Q12" s="1413"/>
      <c r="R12" s="1413"/>
      <c r="S12" s="1413"/>
      <c r="T12" s="1413"/>
      <c r="U12" s="1413"/>
      <c r="V12" s="1413"/>
      <c r="W12" s="1413"/>
      <c r="X12" s="1413"/>
      <c r="Y12" s="1413"/>
      <c r="Z12" s="1413"/>
      <c r="AA12" s="1413"/>
      <c r="AB12" s="1413"/>
      <c r="AC12" s="1413"/>
      <c r="AD12" s="1413"/>
      <c r="AE12" s="1413"/>
      <c r="AF12" s="1413"/>
      <c r="AG12" s="1414"/>
      <c r="AH12" s="710"/>
    </row>
    <row r="13" spans="1:34">
      <c r="A13" s="707"/>
      <c r="B13" s="1415"/>
      <c r="C13" s="1416"/>
      <c r="D13" s="1416"/>
      <c r="E13" s="1416"/>
      <c r="F13" s="1416"/>
      <c r="G13" s="1416"/>
      <c r="H13" s="1416"/>
      <c r="I13" s="1416"/>
      <c r="J13" s="1416"/>
      <c r="K13" s="1416"/>
      <c r="L13" s="1416"/>
      <c r="M13" s="1416"/>
      <c r="N13" s="1416"/>
      <c r="O13" s="1416"/>
      <c r="P13" s="1416"/>
      <c r="Q13" s="1416"/>
      <c r="R13" s="1416"/>
      <c r="S13" s="1416"/>
      <c r="T13" s="1416"/>
      <c r="U13" s="1416"/>
      <c r="V13" s="1416"/>
      <c r="W13" s="1416"/>
      <c r="X13" s="1416"/>
      <c r="Y13" s="1416"/>
      <c r="Z13" s="1416"/>
      <c r="AA13" s="1416"/>
      <c r="AB13" s="1416"/>
      <c r="AC13" s="1416"/>
      <c r="AD13" s="1416"/>
      <c r="AE13" s="1416"/>
      <c r="AF13" s="1416"/>
      <c r="AG13" s="1417"/>
      <c r="AH13" s="710"/>
    </row>
    <row r="14" spans="1:34">
      <c r="A14" s="707"/>
      <c r="B14" s="1418" t="s">
        <v>946</v>
      </c>
      <c r="C14" s="1418"/>
      <c r="D14" s="1418"/>
      <c r="E14" s="1418"/>
      <c r="F14" s="1418"/>
      <c r="G14" s="1418"/>
      <c r="H14" s="1418"/>
      <c r="I14" s="1418"/>
      <c r="J14" s="1418"/>
      <c r="K14" s="1418"/>
      <c r="L14" s="1418"/>
      <c r="M14" s="1418"/>
      <c r="N14" s="1418"/>
      <c r="O14" s="1418"/>
      <c r="P14" s="1418"/>
      <c r="Q14" s="1419"/>
      <c r="R14" s="1419"/>
      <c r="S14" s="1419"/>
      <c r="T14" s="1419"/>
      <c r="U14" s="1419"/>
      <c r="V14" s="1419"/>
      <c r="W14" s="1419"/>
      <c r="X14" s="1419"/>
      <c r="Y14" s="1419"/>
      <c r="Z14" s="1410"/>
      <c r="AA14" s="1410"/>
      <c r="AB14" s="1410"/>
      <c r="AC14" s="1410"/>
      <c r="AD14" s="1410"/>
      <c r="AE14" s="1410"/>
      <c r="AF14" s="1410"/>
      <c r="AG14" s="1410"/>
      <c r="AH14" s="710"/>
    </row>
    <row r="15" spans="1:34" ht="9" customHeight="1">
      <c r="A15" s="707"/>
      <c r="B15" s="1390"/>
      <c r="C15" s="1390"/>
      <c r="D15" s="1390"/>
      <c r="E15" s="1390"/>
      <c r="F15" s="1390"/>
      <c r="G15" s="1390"/>
      <c r="H15" s="1390"/>
      <c r="I15" s="1390"/>
      <c r="J15" s="1390"/>
      <c r="K15" s="1390"/>
      <c r="L15" s="1390"/>
      <c r="M15" s="1390"/>
      <c r="N15" s="1390"/>
      <c r="O15" s="1390"/>
      <c r="P15" s="1390"/>
      <c r="Q15" s="1390"/>
      <c r="R15" s="1390"/>
      <c r="S15" s="1390"/>
      <c r="T15" s="1390"/>
      <c r="U15" s="1390"/>
      <c r="V15" s="1390"/>
      <c r="W15" s="1390"/>
      <c r="X15" s="1390"/>
      <c r="Y15" s="1390"/>
      <c r="Z15" s="1410"/>
      <c r="AA15" s="1410"/>
      <c r="AB15" s="1410"/>
      <c r="AC15" s="1410"/>
      <c r="AD15" s="1410"/>
      <c r="AE15" s="1410"/>
      <c r="AF15" s="1410"/>
      <c r="AG15" s="1410"/>
      <c r="AH15" s="710"/>
    </row>
    <row r="16" spans="1:34" ht="4.9000000000000004" hidden="1" customHeight="1">
      <c r="A16" s="707"/>
      <c r="B16" s="709"/>
      <c r="C16" s="709"/>
      <c r="D16" s="715"/>
      <c r="E16" s="715"/>
      <c r="F16" s="715"/>
      <c r="G16" s="715"/>
      <c r="H16" s="715"/>
      <c r="I16" s="715"/>
      <c r="J16" s="715"/>
      <c r="K16" s="715"/>
      <c r="L16" s="715"/>
      <c r="M16" s="715"/>
      <c r="N16" s="715"/>
      <c r="O16" s="705"/>
      <c r="P16" s="705"/>
      <c r="Q16" s="705"/>
      <c r="R16" s="705"/>
      <c r="S16" s="705"/>
      <c r="T16" s="705"/>
      <c r="U16" s="709"/>
      <c r="V16" s="709"/>
      <c r="W16" s="709"/>
      <c r="X16" s="709"/>
      <c r="Y16" s="705"/>
      <c r="Z16" s="705"/>
      <c r="AA16" s="705"/>
      <c r="AB16" s="705"/>
      <c r="AC16" s="705"/>
      <c r="AD16" s="705"/>
      <c r="AE16" s="705"/>
      <c r="AF16" s="705"/>
      <c r="AG16" s="705"/>
      <c r="AH16" s="710"/>
    </row>
    <row r="17" spans="1:34" ht="0.6" hidden="1" customHeight="1">
      <c r="A17" s="707"/>
      <c r="B17" s="709"/>
      <c r="C17" s="709"/>
      <c r="D17" s="709"/>
      <c r="E17" s="709"/>
      <c r="F17" s="709"/>
      <c r="G17" s="709"/>
      <c r="H17" s="709"/>
      <c r="I17" s="709"/>
      <c r="J17" s="709"/>
      <c r="K17" s="709"/>
      <c r="L17" s="709"/>
      <c r="M17" s="716"/>
      <c r="N17" s="716"/>
      <c r="O17" s="716"/>
      <c r="P17" s="716"/>
      <c r="Q17" s="716"/>
      <c r="R17" s="716"/>
      <c r="S17" s="716"/>
      <c r="T17" s="716"/>
      <c r="U17" s="716"/>
      <c r="V17" s="716"/>
      <c r="W17" s="716"/>
      <c r="X17" s="716"/>
      <c r="Y17" s="705"/>
      <c r="Z17" s="705"/>
      <c r="AA17" s="705"/>
      <c r="AB17" s="705"/>
      <c r="AC17" s="705"/>
      <c r="AD17" s="705"/>
      <c r="AE17" s="705"/>
      <c r="AF17" s="705"/>
      <c r="AG17" s="705"/>
      <c r="AH17" s="710"/>
    </row>
    <row r="18" spans="1:34" hidden="1">
      <c r="A18" s="707"/>
      <c r="B18" s="709"/>
      <c r="C18" s="709"/>
      <c r="D18" s="709"/>
      <c r="E18" s="709"/>
      <c r="F18" s="709"/>
      <c r="G18" s="709"/>
      <c r="H18" s="709"/>
      <c r="I18" s="709"/>
      <c r="J18" s="709"/>
      <c r="K18" s="709"/>
      <c r="L18" s="709"/>
      <c r="M18" s="716"/>
      <c r="N18" s="716"/>
      <c r="O18" s="716"/>
      <c r="P18" s="716"/>
      <c r="Q18" s="716"/>
      <c r="R18" s="716"/>
      <c r="S18" s="716"/>
      <c r="T18" s="716"/>
      <c r="U18" s="716"/>
      <c r="V18" s="716"/>
      <c r="W18" s="716"/>
      <c r="X18" s="716"/>
      <c r="Y18" s="709"/>
      <c r="Z18" s="709"/>
      <c r="AA18" s="709"/>
      <c r="AB18" s="709"/>
      <c r="AC18" s="709"/>
      <c r="AD18" s="709"/>
      <c r="AE18" s="709"/>
      <c r="AF18" s="709"/>
      <c r="AG18" s="709"/>
      <c r="AH18" s="710"/>
    </row>
    <row r="19" spans="1:34" hidden="1">
      <c r="A19" s="707"/>
      <c r="B19" s="709"/>
      <c r="C19" s="709"/>
      <c r="D19" s="709"/>
      <c r="E19" s="709"/>
      <c r="F19" s="709"/>
      <c r="G19" s="709"/>
      <c r="H19" s="709"/>
      <c r="I19" s="709"/>
      <c r="J19" s="709"/>
      <c r="K19" s="709"/>
      <c r="L19" s="709"/>
      <c r="M19" s="716"/>
      <c r="N19" s="716"/>
      <c r="O19" s="716"/>
      <c r="P19" s="716"/>
      <c r="Q19" s="716"/>
      <c r="R19" s="716"/>
      <c r="S19" s="716"/>
      <c r="T19" s="716"/>
      <c r="U19" s="716"/>
      <c r="V19" s="716"/>
      <c r="W19" s="716"/>
      <c r="X19" s="716"/>
      <c r="Y19" s="709"/>
      <c r="Z19" s="709"/>
      <c r="AA19" s="709"/>
      <c r="AB19" s="709"/>
      <c r="AC19" s="709"/>
      <c r="AD19" s="709"/>
      <c r="AE19" s="709"/>
      <c r="AF19" s="709"/>
      <c r="AG19" s="709"/>
      <c r="AH19" s="710"/>
    </row>
    <row r="20" spans="1:34" hidden="1">
      <c r="A20" s="707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1389"/>
      <c r="O20" s="1389"/>
      <c r="P20" s="1389"/>
      <c r="Q20" s="1389"/>
      <c r="R20" s="1389"/>
      <c r="S20" s="1389"/>
      <c r="T20" s="1389"/>
      <c r="U20" s="1389"/>
      <c r="V20" s="1389"/>
      <c r="W20" s="1389"/>
      <c r="X20" s="1389"/>
      <c r="Y20" s="1420"/>
      <c r="Z20" s="1420"/>
      <c r="AA20" s="1420"/>
      <c r="AB20" s="1420"/>
      <c r="AC20" s="1420"/>
      <c r="AD20" s="1420"/>
      <c r="AE20" s="1420"/>
      <c r="AF20" s="1420"/>
      <c r="AG20" s="1420"/>
      <c r="AH20" s="710"/>
    </row>
    <row r="21" spans="1:34" ht="18.600000000000001" customHeight="1">
      <c r="A21" s="707"/>
      <c r="B21" s="1389" t="s">
        <v>268</v>
      </c>
      <c r="C21" s="1390"/>
      <c r="D21" s="1390"/>
      <c r="E21" s="1390"/>
      <c r="F21" s="1390"/>
      <c r="G21" s="1390"/>
      <c r="H21" s="1390"/>
      <c r="I21" s="1390"/>
      <c r="J21" s="1390"/>
      <c r="K21" s="1390"/>
      <c r="L21" s="1390"/>
      <c r="M21" s="1390"/>
      <c r="N21" s="1390"/>
      <c r="O21" s="1390"/>
      <c r="P21" s="1390"/>
      <c r="Q21" s="1390"/>
      <c r="R21" s="1390"/>
      <c r="S21" s="1390"/>
      <c r="T21" s="1390"/>
      <c r="U21" s="1390"/>
      <c r="V21" s="1390"/>
      <c r="W21" s="1390"/>
      <c r="X21" s="1390"/>
      <c r="Y21" s="1390"/>
      <c r="Z21" s="1390"/>
      <c r="AA21" s="1390"/>
      <c r="AB21" s="1390"/>
      <c r="AC21" s="1390"/>
      <c r="AD21" s="1390"/>
      <c r="AE21" s="1390"/>
      <c r="AF21" s="1390"/>
      <c r="AG21" s="1390"/>
      <c r="AH21" s="710"/>
    </row>
    <row r="22" spans="1:34" ht="25.9" customHeight="1">
      <c r="A22" s="718"/>
      <c r="B22" s="1391" t="s">
        <v>269</v>
      </c>
      <c r="C22" s="1391"/>
      <c r="D22" s="1391"/>
      <c r="E22" s="1391"/>
      <c r="F22" s="1391"/>
      <c r="G22" s="1391"/>
      <c r="H22" s="1391"/>
      <c r="I22" s="1391"/>
      <c r="J22" s="1391"/>
      <c r="K22" s="1391"/>
      <c r="L22" s="1391"/>
      <c r="M22" s="1391"/>
      <c r="N22" s="1391"/>
      <c r="O22" s="1391"/>
      <c r="P22" s="1391"/>
      <c r="Q22" s="1391"/>
      <c r="R22" s="1391"/>
      <c r="S22" s="1391"/>
      <c r="T22" s="1391"/>
      <c r="U22" s="1391"/>
      <c r="V22" s="1391"/>
      <c r="W22" s="1391"/>
      <c r="X22" s="1391"/>
      <c r="Y22" s="1391"/>
      <c r="Z22" s="1391"/>
      <c r="AA22" s="1391"/>
      <c r="AB22" s="1391"/>
      <c r="AC22" s="1391"/>
      <c r="AD22" s="1391"/>
      <c r="AE22" s="1391"/>
      <c r="AF22" s="1391"/>
      <c r="AG22" s="1391"/>
      <c r="AH22" s="710"/>
    </row>
    <row r="23" spans="1:34" ht="12" customHeight="1">
      <c r="A23" s="718"/>
      <c r="B23" s="1391"/>
      <c r="C23" s="1391"/>
      <c r="D23" s="1391"/>
      <c r="E23" s="1391"/>
      <c r="F23" s="1391"/>
      <c r="G23" s="1391"/>
      <c r="H23" s="1391"/>
      <c r="I23" s="1391"/>
      <c r="J23" s="1391"/>
      <c r="K23" s="1391"/>
      <c r="L23" s="1391"/>
      <c r="M23" s="1391"/>
      <c r="N23" s="1391"/>
      <c r="O23" s="1391"/>
      <c r="P23" s="1391"/>
      <c r="Q23" s="1391"/>
      <c r="R23" s="1391"/>
      <c r="S23" s="1391"/>
      <c r="T23" s="1391"/>
      <c r="U23" s="1391"/>
      <c r="V23" s="1391"/>
      <c r="W23" s="1391"/>
      <c r="X23" s="1391"/>
      <c r="Y23" s="1391"/>
      <c r="Z23" s="1391"/>
      <c r="AA23" s="1391"/>
      <c r="AB23" s="1391"/>
      <c r="AC23" s="1391"/>
      <c r="AD23" s="1391"/>
      <c r="AE23" s="1391"/>
      <c r="AF23" s="1391"/>
      <c r="AG23" s="1391"/>
      <c r="AH23" s="710"/>
    </row>
    <row r="24" spans="1:34" ht="30.75" customHeight="1">
      <c r="A24" s="719" t="s">
        <v>835</v>
      </c>
      <c r="B24" s="1392" t="s">
        <v>858</v>
      </c>
      <c r="C24" s="1392"/>
      <c r="D24" s="1392"/>
      <c r="E24" s="1392"/>
      <c r="F24" s="1392"/>
      <c r="G24" s="1392"/>
      <c r="H24" s="1392"/>
      <c r="I24" s="1392"/>
      <c r="J24" s="1392"/>
      <c r="K24" s="1392"/>
      <c r="L24" s="1392"/>
      <c r="M24" s="1392"/>
      <c r="N24" s="1392"/>
      <c r="O24" s="1392"/>
      <c r="P24" s="1392"/>
      <c r="Q24" s="1392"/>
      <c r="R24" s="1392"/>
      <c r="S24" s="1392"/>
      <c r="T24" s="1392"/>
      <c r="U24" s="1392"/>
      <c r="V24" s="1392"/>
      <c r="W24" s="1392"/>
      <c r="X24" s="1392"/>
      <c r="Y24" s="1392"/>
      <c r="Z24" s="1392"/>
      <c r="AA24" s="1392"/>
      <c r="AB24" s="1392"/>
      <c r="AC24" s="1392"/>
      <c r="AD24" s="1392"/>
      <c r="AE24" s="1392"/>
      <c r="AF24" s="1392"/>
      <c r="AG24" s="1392"/>
      <c r="AH24" s="710"/>
    </row>
    <row r="25" spans="1:34" ht="32.450000000000003" customHeight="1">
      <c r="A25" s="719" t="s">
        <v>224</v>
      </c>
      <c r="B25" s="1392" t="s">
        <v>859</v>
      </c>
      <c r="C25" s="1392"/>
      <c r="D25" s="1392"/>
      <c r="E25" s="1392"/>
      <c r="F25" s="1392"/>
      <c r="G25" s="1392"/>
      <c r="H25" s="1392"/>
      <c r="I25" s="1392"/>
      <c r="J25" s="1392"/>
      <c r="K25" s="1392"/>
      <c r="L25" s="1392"/>
      <c r="M25" s="1392"/>
      <c r="N25" s="1392"/>
      <c r="O25" s="1392"/>
      <c r="P25" s="1392"/>
      <c r="Q25" s="1392"/>
      <c r="R25" s="1392"/>
      <c r="S25" s="1392"/>
      <c r="T25" s="1392"/>
      <c r="U25" s="1392"/>
      <c r="V25" s="1392"/>
      <c r="W25" s="1392"/>
      <c r="X25" s="1392"/>
      <c r="Y25" s="1392"/>
      <c r="Z25" s="1392"/>
      <c r="AA25" s="1392"/>
      <c r="AB25" s="1392"/>
      <c r="AC25" s="1392"/>
      <c r="AD25" s="1392"/>
      <c r="AE25" s="1392"/>
      <c r="AF25" s="1392"/>
      <c r="AG25" s="1392"/>
      <c r="AH25" s="710"/>
    </row>
    <row r="26" spans="1:34" ht="31.15" customHeight="1">
      <c r="A26" s="719" t="s">
        <v>225</v>
      </c>
      <c r="B26" s="1392" t="s">
        <v>971</v>
      </c>
      <c r="C26" s="1392"/>
      <c r="D26" s="1392"/>
      <c r="E26" s="1392"/>
      <c r="F26" s="1392"/>
      <c r="G26" s="1392"/>
      <c r="H26" s="1392"/>
      <c r="I26" s="1392"/>
      <c r="J26" s="1392"/>
      <c r="K26" s="1392"/>
      <c r="L26" s="1392"/>
      <c r="M26" s="1392"/>
      <c r="N26" s="1392"/>
      <c r="O26" s="1392"/>
      <c r="P26" s="1392"/>
      <c r="Q26" s="1392"/>
      <c r="R26" s="1392"/>
      <c r="S26" s="1392"/>
      <c r="T26" s="1392"/>
      <c r="U26" s="1392"/>
      <c r="V26" s="1392"/>
      <c r="W26" s="1392"/>
      <c r="X26" s="1392"/>
      <c r="Y26" s="1392"/>
      <c r="Z26" s="1392"/>
      <c r="AA26" s="1392"/>
      <c r="AB26" s="1392"/>
      <c r="AC26" s="1392"/>
      <c r="AD26" s="1392"/>
      <c r="AE26" s="1392"/>
      <c r="AF26" s="1392"/>
      <c r="AG26" s="1392"/>
      <c r="AH26" s="710"/>
    </row>
    <row r="27" spans="1:34" ht="41.25" customHeight="1">
      <c r="A27" s="719" t="s">
        <v>240</v>
      </c>
      <c r="B27" s="1392" t="s">
        <v>860</v>
      </c>
      <c r="C27" s="1392"/>
      <c r="D27" s="1392"/>
      <c r="E27" s="1392"/>
      <c r="F27" s="1392"/>
      <c r="G27" s="1392"/>
      <c r="H27" s="1392"/>
      <c r="I27" s="1392"/>
      <c r="J27" s="1392"/>
      <c r="K27" s="1392"/>
      <c r="L27" s="1392"/>
      <c r="M27" s="1392"/>
      <c r="N27" s="1392"/>
      <c r="O27" s="1392"/>
      <c r="P27" s="1392"/>
      <c r="Q27" s="1392"/>
      <c r="R27" s="1392"/>
      <c r="S27" s="1392"/>
      <c r="T27" s="1392"/>
      <c r="U27" s="1392"/>
      <c r="V27" s="1392"/>
      <c r="W27" s="1392"/>
      <c r="X27" s="1392"/>
      <c r="Y27" s="1392"/>
      <c r="Z27" s="1392"/>
      <c r="AA27" s="1392"/>
      <c r="AB27" s="1392"/>
      <c r="AC27" s="1392"/>
      <c r="AD27" s="1392"/>
      <c r="AE27" s="1392"/>
      <c r="AF27" s="1392"/>
      <c r="AG27" s="1392"/>
      <c r="AH27" s="710"/>
    </row>
    <row r="28" spans="1:34">
      <c r="A28" s="707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0"/>
    </row>
    <row r="29" spans="1:34" ht="13.5" customHeight="1">
      <c r="A29" s="707"/>
      <c r="B29" s="720"/>
      <c r="C29" s="721"/>
      <c r="D29" s="721"/>
      <c r="E29" s="721"/>
      <c r="F29" s="721"/>
      <c r="G29" s="721"/>
      <c r="H29" s="721"/>
      <c r="I29" s="721"/>
      <c r="J29" s="721"/>
      <c r="K29" s="721"/>
      <c r="L29" s="721"/>
      <c r="M29" s="722"/>
      <c r="N29" s="722"/>
      <c r="O29" s="722"/>
      <c r="P29" s="722"/>
      <c r="Q29" s="722"/>
      <c r="R29" s="722"/>
      <c r="S29" s="723"/>
      <c r="T29" s="717"/>
      <c r="U29" s="1394"/>
      <c r="V29" s="1395"/>
      <c r="W29" s="1395"/>
      <c r="X29" s="1395"/>
      <c r="Y29" s="1395"/>
      <c r="Z29" s="1395"/>
      <c r="AA29" s="1395"/>
      <c r="AB29" s="1395"/>
      <c r="AC29" s="1395"/>
      <c r="AD29" s="1395"/>
      <c r="AE29" s="1395"/>
      <c r="AF29" s="1395"/>
      <c r="AG29" s="1396"/>
      <c r="AH29" s="710"/>
    </row>
    <row r="30" spans="1:34" ht="39" customHeight="1">
      <c r="A30" s="707"/>
      <c r="B30" s="724"/>
      <c r="C30" s="1408"/>
      <c r="D30" s="1408"/>
      <c r="E30" s="1408"/>
      <c r="F30" s="1408"/>
      <c r="G30" s="1408"/>
      <c r="H30" s="1408"/>
      <c r="I30" s="1408"/>
      <c r="J30" s="1408"/>
      <c r="K30" s="1408"/>
      <c r="L30" s="1408"/>
      <c r="M30" s="1408"/>
      <c r="N30" s="1408"/>
      <c r="O30" s="1408"/>
      <c r="P30" s="1408"/>
      <c r="Q30" s="1408"/>
      <c r="R30" s="1408"/>
      <c r="S30" s="725"/>
      <c r="T30" s="717"/>
      <c r="U30" s="1397"/>
      <c r="V30" s="1398"/>
      <c r="W30" s="1398"/>
      <c r="X30" s="1398"/>
      <c r="Y30" s="1398"/>
      <c r="Z30" s="1398"/>
      <c r="AA30" s="1398"/>
      <c r="AB30" s="1398"/>
      <c r="AC30" s="1398"/>
      <c r="AD30" s="1398"/>
      <c r="AE30" s="1398"/>
      <c r="AF30" s="1398"/>
      <c r="AG30" s="1399"/>
      <c r="AH30" s="710"/>
    </row>
    <row r="31" spans="1:34" ht="15.95" customHeight="1">
      <c r="A31" s="707"/>
      <c r="B31" s="724"/>
      <c r="C31" s="1408"/>
      <c r="D31" s="1408"/>
      <c r="E31" s="1408"/>
      <c r="F31" s="1408"/>
      <c r="G31" s="1408"/>
      <c r="H31" s="1408"/>
      <c r="I31" s="1408"/>
      <c r="J31" s="1408"/>
      <c r="K31" s="1408"/>
      <c r="L31" s="1408"/>
      <c r="M31" s="1408"/>
      <c r="N31" s="1408"/>
      <c r="O31" s="1408"/>
      <c r="P31" s="1408"/>
      <c r="Q31" s="1408"/>
      <c r="R31" s="1408"/>
      <c r="S31" s="725"/>
      <c r="T31" s="717"/>
      <c r="U31" s="1397"/>
      <c r="V31" s="1398"/>
      <c r="W31" s="1398"/>
      <c r="X31" s="1398"/>
      <c r="Y31" s="1398"/>
      <c r="Z31" s="1398"/>
      <c r="AA31" s="1398"/>
      <c r="AB31" s="1398"/>
      <c r="AC31" s="1398"/>
      <c r="AD31" s="1398"/>
      <c r="AE31" s="1398"/>
      <c r="AF31" s="1398"/>
      <c r="AG31" s="1399"/>
      <c r="AH31" s="710"/>
    </row>
    <row r="32" spans="1:34">
      <c r="A32" s="707"/>
      <c r="B32" s="726"/>
      <c r="C32" s="727"/>
      <c r="D32" s="727"/>
      <c r="E32" s="727"/>
      <c r="F32" s="727"/>
      <c r="G32" s="727"/>
      <c r="H32" s="727"/>
      <c r="I32" s="727"/>
      <c r="J32" s="727"/>
      <c r="K32" s="727"/>
      <c r="L32" s="727"/>
      <c r="M32" s="728"/>
      <c r="N32" s="728"/>
      <c r="O32" s="728"/>
      <c r="P32" s="728"/>
      <c r="Q32" s="728"/>
      <c r="R32" s="728"/>
      <c r="S32" s="729"/>
      <c r="T32" s="717"/>
      <c r="U32" s="1400"/>
      <c r="V32" s="1401"/>
      <c r="W32" s="1401"/>
      <c r="X32" s="1401"/>
      <c r="Y32" s="1401"/>
      <c r="Z32" s="1401"/>
      <c r="AA32" s="1401"/>
      <c r="AB32" s="1401"/>
      <c r="AC32" s="1401"/>
      <c r="AD32" s="1401"/>
      <c r="AE32" s="1401"/>
      <c r="AF32" s="1401"/>
      <c r="AG32" s="1402"/>
      <c r="AH32" s="710"/>
    </row>
    <row r="33" spans="1:35" ht="40.5" customHeight="1">
      <c r="A33" s="707"/>
      <c r="B33" s="1393" t="s">
        <v>4</v>
      </c>
      <c r="C33" s="1393"/>
      <c r="D33" s="1393"/>
      <c r="E33" s="1393"/>
      <c r="F33" s="1393"/>
      <c r="G33" s="1393"/>
      <c r="H33" s="1393"/>
      <c r="I33" s="1393"/>
      <c r="J33" s="1393"/>
      <c r="K33" s="1393"/>
      <c r="L33" s="1393"/>
      <c r="M33" s="1393"/>
      <c r="N33" s="1393"/>
      <c r="O33" s="1393"/>
      <c r="P33" s="1393"/>
      <c r="Q33" s="1393"/>
      <c r="R33" s="1393"/>
      <c r="S33" s="1393"/>
      <c r="T33" s="730"/>
      <c r="U33" s="1403" t="s">
        <v>876</v>
      </c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3"/>
      <c r="AH33" s="710"/>
    </row>
    <row r="34" spans="1:35" ht="14.25" customHeight="1">
      <c r="A34" s="707"/>
      <c r="B34" s="709"/>
      <c r="C34" s="709"/>
      <c r="D34" s="709"/>
      <c r="E34" s="709"/>
      <c r="F34" s="709"/>
      <c r="G34" s="709"/>
      <c r="H34" s="709"/>
      <c r="I34" s="709"/>
      <c r="J34" s="709"/>
      <c r="K34" s="709"/>
      <c r="L34" s="709"/>
      <c r="M34" s="709"/>
      <c r="N34" s="709"/>
      <c r="O34" s="709"/>
      <c r="P34" s="709"/>
      <c r="Q34" s="709"/>
      <c r="R34" s="709"/>
      <c r="S34" s="709"/>
      <c r="T34" s="709"/>
      <c r="U34" s="709"/>
      <c r="V34" s="709"/>
      <c r="W34" s="709"/>
      <c r="X34" s="709"/>
      <c r="Y34" s="709"/>
      <c r="Z34" s="709"/>
      <c r="AA34" s="709"/>
      <c r="AB34" s="709"/>
      <c r="AC34" s="709"/>
      <c r="AD34" s="709"/>
      <c r="AE34" s="709"/>
      <c r="AF34" s="731"/>
      <c r="AG34" s="709"/>
      <c r="AH34" s="710"/>
    </row>
    <row r="35" spans="1:35" ht="15" customHeight="1">
      <c r="A35" s="1404" t="s">
        <v>593</v>
      </c>
      <c r="B35" s="1405"/>
      <c r="C35" s="1405"/>
      <c r="D35" s="1405"/>
      <c r="E35" s="1405"/>
      <c r="F35" s="1405"/>
      <c r="G35" s="1405"/>
      <c r="H35" s="1405"/>
      <c r="I35" s="1405"/>
      <c r="J35" s="1405"/>
      <c r="K35" s="1405"/>
      <c r="L35" s="1405"/>
      <c r="M35" s="1405"/>
      <c r="N35" s="1405"/>
      <c r="O35" s="1405"/>
      <c r="P35" s="1405"/>
      <c r="Q35" s="1405"/>
      <c r="R35" s="1405"/>
      <c r="S35" s="1405"/>
      <c r="T35" s="1405"/>
      <c r="U35" s="1405"/>
      <c r="V35" s="1405"/>
      <c r="W35" s="1405"/>
      <c r="X35" s="1405"/>
      <c r="Y35" s="1405"/>
      <c r="Z35" s="1405"/>
      <c r="AA35" s="1405"/>
      <c r="AB35" s="1405"/>
      <c r="AC35" s="1405"/>
      <c r="AD35" s="1405"/>
      <c r="AE35" s="1405"/>
      <c r="AF35" s="1405"/>
      <c r="AG35" s="1405"/>
      <c r="AH35" s="732"/>
      <c r="AI35" s="203"/>
    </row>
    <row r="36" spans="1:35" ht="64.900000000000006" customHeight="1">
      <c r="A36" s="1406" t="s">
        <v>981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733"/>
      <c r="AI36" s="203"/>
    </row>
    <row r="37" spans="1:35" ht="3" customHeight="1">
      <c r="A37" s="1386"/>
      <c r="B37" s="1387"/>
      <c r="C37" s="1387"/>
      <c r="D37" s="1387"/>
      <c r="E37" s="1387"/>
      <c r="F37" s="1387"/>
      <c r="G37" s="1387"/>
      <c r="H37" s="1387"/>
      <c r="I37" s="1387"/>
      <c r="J37" s="1387"/>
      <c r="K37" s="1387"/>
      <c r="L37" s="1387"/>
      <c r="M37" s="1387"/>
      <c r="N37" s="1387"/>
      <c r="O37" s="1387"/>
      <c r="P37" s="1387"/>
      <c r="Q37" s="1387"/>
      <c r="R37" s="1387"/>
      <c r="S37" s="1387"/>
      <c r="T37" s="1387"/>
      <c r="U37" s="1387"/>
      <c r="V37" s="1387"/>
      <c r="W37" s="1387"/>
      <c r="X37" s="1387"/>
      <c r="Y37" s="1387"/>
      <c r="Z37" s="1387"/>
      <c r="AA37" s="1387"/>
      <c r="AB37" s="1387"/>
      <c r="AC37" s="1387"/>
      <c r="AD37" s="1387"/>
      <c r="AE37" s="1387"/>
      <c r="AF37" s="1387"/>
      <c r="AG37" s="1387"/>
      <c r="AH37" s="734"/>
      <c r="AI37" s="203"/>
    </row>
    <row r="38" spans="1:35" ht="6" customHeight="1">
      <c r="A38" s="422"/>
      <c r="B38" s="1388"/>
      <c r="C38" s="1388"/>
      <c r="D38" s="1388"/>
      <c r="E38" s="1388"/>
      <c r="F38" s="1388"/>
      <c r="G38" s="1388"/>
      <c r="H38" s="1388"/>
      <c r="I38" s="1388"/>
      <c r="J38" s="1388"/>
      <c r="K38" s="1388"/>
      <c r="L38" s="1388"/>
      <c r="M38" s="1388"/>
      <c r="N38" s="1388"/>
      <c r="O38" s="1388"/>
      <c r="P38" s="1388"/>
      <c r="Q38" s="1388"/>
      <c r="R38" s="1388"/>
      <c r="S38" s="422"/>
      <c r="T38" s="422"/>
      <c r="U38" s="422"/>
      <c r="V38" s="422"/>
      <c r="W38" s="422"/>
      <c r="X38" s="422"/>
      <c r="Y38" s="422"/>
      <c r="Z38" s="422"/>
      <c r="AA38" s="422"/>
      <c r="AB38" s="422"/>
      <c r="AC38" s="422"/>
      <c r="AD38" s="422"/>
      <c r="AE38" s="422"/>
      <c r="AF38" s="422"/>
      <c r="AG38" s="422"/>
      <c r="AH38" s="422"/>
    </row>
    <row r="39" spans="1:35" hidden="1">
      <c r="A39" s="422"/>
      <c r="B39" s="422"/>
      <c r="C39" s="422"/>
      <c r="D39" s="422"/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</row>
    <row r="40" spans="1:35" hidden="1">
      <c r="A40" s="422"/>
      <c r="B40" s="422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2"/>
      <c r="Z40" s="422"/>
      <c r="AA40" s="422"/>
      <c r="AB40" s="422"/>
      <c r="AC40" s="422"/>
      <c r="AD40" s="422"/>
      <c r="AE40" s="422"/>
      <c r="AF40" s="422"/>
      <c r="AG40" s="422"/>
      <c r="AH40" s="422"/>
    </row>
    <row r="41" spans="1:35" hidden="1"/>
  </sheetData>
  <sheetProtection formatCells="0" formatRows="0" insertRows="0" deleteRows="0"/>
  <customSheetViews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2014-2020_19.2/3/z&amp;R&amp;8Strona &amp;P z &amp;N</oddFooter>
      </headerFooter>
    </customSheetView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2014-2020_19.2/3.1/r&amp;R&amp;8Strona &amp;P z &amp;N</oddFooter>
      </headerFooter>
    </customSheetView>
  </customSheetViews>
  <mergeCells count="26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V154"/>
  <sheetViews>
    <sheetView showGridLines="0" view="pageBreakPreview" zoomScaleSheetLayoutView="100" zoomScalePageLayoutView="110" workbookViewId="0">
      <selection activeCell="Z11" sqref="Z11:AB11"/>
    </sheetView>
  </sheetViews>
  <sheetFormatPr defaultColWidth="9.140625" defaultRowHeight="12"/>
  <cols>
    <col min="1" max="1" width="6.7109375" style="105" customWidth="1"/>
    <col min="2" max="2" width="14.7109375" style="105" customWidth="1"/>
    <col min="3" max="8" width="3" style="105" customWidth="1"/>
    <col min="9" max="11" width="3.28515625" style="105" customWidth="1"/>
    <col min="12" max="12" width="2.85546875" style="105" customWidth="1"/>
    <col min="13" max="13" width="2.5703125" style="105" customWidth="1"/>
    <col min="14" max="14" width="3.140625" style="105" customWidth="1"/>
    <col min="15" max="24" width="3" style="105" customWidth="1"/>
    <col min="25" max="25" width="5.7109375" style="105" customWidth="1"/>
    <col min="26" max="26" width="2.85546875" style="105" customWidth="1"/>
    <col min="27" max="27" width="8.5703125" style="105" customWidth="1"/>
    <col min="28" max="28" width="3.7109375" style="105" customWidth="1"/>
    <col min="29" max="29" width="6.28515625" style="105" customWidth="1"/>
    <col min="30" max="30" width="14.28515625" style="105" customWidth="1"/>
    <col min="31" max="42" width="9.140625" style="105" customWidth="1"/>
    <col min="43" max="44" width="6.28515625" style="105" customWidth="1"/>
    <col min="45" max="16384" width="9.140625" style="105"/>
  </cols>
  <sheetData>
    <row r="1" spans="1:48" s="457" customFormat="1" ht="6.75" customHeight="1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</row>
    <row r="2" spans="1:48" ht="12.75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1443" t="s">
        <v>437</v>
      </c>
      <c r="Z2" s="1444"/>
      <c r="AA2" s="1445"/>
      <c r="AB2" s="578"/>
    </row>
    <row r="3" spans="1:48" ht="21.75" customHeight="1">
      <c r="A3" s="1446" t="s">
        <v>863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1446"/>
      <c r="N3" s="1446"/>
      <c r="O3" s="1446"/>
      <c r="P3" s="1446"/>
      <c r="Q3" s="1446"/>
      <c r="R3" s="1446"/>
      <c r="S3" s="1446"/>
      <c r="T3" s="1446"/>
      <c r="U3" s="1446"/>
      <c r="V3" s="1446"/>
      <c r="W3" s="1446"/>
      <c r="X3" s="1446"/>
      <c r="Y3" s="1446"/>
      <c r="Z3" s="1446"/>
      <c r="AA3" s="1446"/>
      <c r="AB3" s="1446"/>
    </row>
    <row r="4" spans="1:48" ht="20.45" customHeight="1">
      <c r="A4" s="1460" t="s">
        <v>836</v>
      </c>
      <c r="B4" s="1461"/>
      <c r="C4" s="1461"/>
      <c r="D4" s="1461"/>
      <c r="E4" s="1461"/>
      <c r="F4" s="1461"/>
      <c r="G4" s="1461"/>
      <c r="H4" s="1461"/>
      <c r="I4" s="1461"/>
      <c r="J4" s="1461"/>
      <c r="K4" s="1461"/>
      <c r="L4" s="1461"/>
      <c r="M4" s="1461"/>
      <c r="N4" s="1461"/>
      <c r="O4" s="1461"/>
      <c r="P4" s="1461"/>
      <c r="Q4" s="1461"/>
      <c r="R4" s="1461"/>
      <c r="S4" s="1461"/>
      <c r="T4" s="1461"/>
      <c r="U4" s="1461"/>
      <c r="V4" s="1461"/>
      <c r="W4" s="1461"/>
      <c r="X4" s="1461"/>
      <c r="Y4" s="1461"/>
      <c r="Z4" s="1461"/>
      <c r="AA4" s="1461"/>
      <c r="AB4" s="584"/>
    </row>
    <row r="5" spans="1:48" ht="15" customHeight="1">
      <c r="A5" s="1229" t="s">
        <v>837</v>
      </c>
      <c r="B5" s="1229"/>
      <c r="C5" s="1229"/>
      <c r="D5" s="1229"/>
      <c r="E5" s="1229"/>
      <c r="F5" s="1229"/>
      <c r="G5" s="1229"/>
      <c r="H5" s="1229"/>
      <c r="I5" s="1229"/>
      <c r="J5" s="1229"/>
      <c r="K5" s="1229"/>
      <c r="L5" s="1229"/>
      <c r="M5" s="1229"/>
      <c r="N5" s="1229"/>
      <c r="O5" s="1229"/>
      <c r="P5" s="1229"/>
      <c r="Q5" s="1229"/>
      <c r="R5" s="1229"/>
      <c r="S5" s="1229"/>
      <c r="T5" s="1229"/>
      <c r="U5" s="1229"/>
      <c r="V5" s="1229"/>
      <c r="W5" s="1465">
        <v>500000</v>
      </c>
      <c r="X5" s="1466"/>
      <c r="Y5" s="1466"/>
      <c r="Z5" s="1467"/>
      <c r="AA5" s="583" t="s">
        <v>13</v>
      </c>
      <c r="AB5" s="1471" t="str">
        <f ca="1">IF(Z25=0,"","x")</f>
        <v/>
      </c>
      <c r="AE5" s="687">
        <f ca="1">MIN(Z28,Z58,Z86,Z113,Z141)</f>
        <v>0</v>
      </c>
    </row>
    <row r="6" spans="1:48" ht="3" customHeight="1">
      <c r="A6" s="1229"/>
      <c r="B6" s="1229"/>
      <c r="C6" s="1229"/>
      <c r="D6" s="1229"/>
      <c r="E6" s="1229"/>
      <c r="F6" s="1229"/>
      <c r="G6" s="1229"/>
      <c r="H6" s="1229"/>
      <c r="I6" s="1229"/>
      <c r="J6" s="1229"/>
      <c r="K6" s="1229"/>
      <c r="L6" s="1229"/>
      <c r="M6" s="1229"/>
      <c r="N6" s="1229"/>
      <c r="O6" s="1229"/>
      <c r="P6" s="1229"/>
      <c r="Q6" s="1229"/>
      <c r="R6" s="1229"/>
      <c r="S6" s="1229"/>
      <c r="T6" s="1229"/>
      <c r="U6" s="1229"/>
      <c r="V6" s="1229"/>
      <c r="W6" s="1468"/>
      <c r="X6" s="1469"/>
      <c r="Y6" s="1469"/>
      <c r="Z6" s="1470"/>
      <c r="AA6" s="578"/>
      <c r="AB6" s="1472"/>
    </row>
    <row r="7" spans="1:48" ht="24.6" customHeight="1">
      <c r="A7" s="1462" t="s">
        <v>838</v>
      </c>
      <c r="B7" s="1463"/>
      <c r="C7" s="1463"/>
      <c r="D7" s="1463"/>
      <c r="E7" s="1463"/>
      <c r="F7" s="1463"/>
      <c r="G7" s="1463"/>
      <c r="H7" s="1463"/>
      <c r="I7" s="1463"/>
      <c r="J7" s="1463"/>
      <c r="K7" s="1463"/>
      <c r="L7" s="1463"/>
      <c r="M7" s="1463"/>
      <c r="N7" s="1463"/>
      <c r="O7" s="1463"/>
      <c r="P7" s="1463"/>
      <c r="Q7" s="1463"/>
      <c r="R7" s="1463"/>
      <c r="S7" s="1463"/>
      <c r="T7" s="1463"/>
      <c r="U7" s="1463"/>
      <c r="V7" s="1463"/>
      <c r="W7" s="1463"/>
      <c r="X7" s="1463"/>
      <c r="Y7" s="1463"/>
      <c r="Z7" s="1463"/>
      <c r="AA7" s="1463"/>
      <c r="AB7" s="1463"/>
    </row>
    <row r="8" spans="1:48" ht="12" customHeight="1">
      <c r="A8" s="1234" t="s">
        <v>274</v>
      </c>
      <c r="B8" s="1223"/>
      <c r="C8" s="1223"/>
      <c r="D8" s="1223"/>
      <c r="E8" s="1223"/>
      <c r="F8" s="1223"/>
      <c r="G8" s="1223"/>
      <c r="H8" s="1223"/>
      <c r="I8" s="1223"/>
      <c r="J8" s="1223"/>
      <c r="K8" s="1223"/>
      <c r="L8" s="1223"/>
      <c r="M8" s="1223"/>
      <c r="N8" s="1223"/>
      <c r="O8" s="1223"/>
      <c r="P8" s="1223"/>
      <c r="Q8" s="1223"/>
      <c r="R8" s="1223"/>
      <c r="S8" s="1223"/>
      <c r="T8" s="1223"/>
      <c r="U8" s="1223"/>
      <c r="V8" s="1223"/>
      <c r="W8" s="1223"/>
      <c r="X8" s="1223"/>
      <c r="Y8" s="1223"/>
      <c r="Z8" s="1223"/>
      <c r="AA8" s="1223"/>
      <c r="AB8" s="1224"/>
    </row>
    <row r="9" spans="1:48" ht="40.5" customHeight="1">
      <c r="A9" s="1457" t="s">
        <v>272</v>
      </c>
      <c r="B9" s="1457"/>
      <c r="C9" s="1457" t="s">
        <v>226</v>
      </c>
      <c r="D9" s="1457"/>
      <c r="E9" s="1457"/>
      <c r="F9" s="1457" t="s">
        <v>227</v>
      </c>
      <c r="G9" s="1457"/>
      <c r="H9" s="1457"/>
      <c r="I9" s="1457"/>
      <c r="J9" s="1457"/>
      <c r="K9" s="1457" t="s">
        <v>242</v>
      </c>
      <c r="L9" s="1458"/>
      <c r="M9" s="1458"/>
      <c r="N9" s="1458"/>
      <c r="O9" s="1458"/>
      <c r="P9" s="1457" t="s">
        <v>453</v>
      </c>
      <c r="Q9" s="1458"/>
      <c r="R9" s="1458"/>
      <c r="S9" s="1458"/>
      <c r="T9" s="1458"/>
      <c r="U9" s="1458"/>
      <c r="V9" s="1459" t="s">
        <v>228</v>
      </c>
      <c r="W9" s="1459"/>
      <c r="X9" s="1459"/>
      <c r="Y9" s="1459"/>
      <c r="Z9" s="1457" t="s">
        <v>328</v>
      </c>
      <c r="AA9" s="1457"/>
      <c r="AB9" s="1457"/>
    </row>
    <row r="10" spans="1:48" ht="18.75" customHeight="1">
      <c r="A10" s="1447" t="s">
        <v>753</v>
      </c>
      <c r="B10" s="1448"/>
      <c r="C10" s="1448"/>
      <c r="D10" s="1448"/>
      <c r="E10" s="1448"/>
      <c r="F10" s="1448"/>
      <c r="G10" s="1448"/>
      <c r="H10" s="1448"/>
      <c r="I10" s="1448"/>
      <c r="J10" s="1448"/>
      <c r="K10" s="1448"/>
      <c r="L10" s="1448"/>
      <c r="M10" s="1448"/>
      <c r="N10" s="1448"/>
      <c r="O10" s="1448"/>
      <c r="P10" s="1448"/>
      <c r="Q10" s="1448"/>
      <c r="R10" s="1448"/>
      <c r="S10" s="1448"/>
      <c r="T10" s="1448"/>
      <c r="U10" s="1448"/>
      <c r="V10" s="1448"/>
      <c r="W10" s="1448"/>
      <c r="X10" s="1448"/>
      <c r="Y10" s="1448"/>
      <c r="Z10" s="1448"/>
      <c r="AA10" s="1448"/>
      <c r="AB10" s="1449"/>
      <c r="AR10" s="503">
        <f ca="1">MIN(Z28,Z58,Z86,Z113,Z141)</f>
        <v>0</v>
      </c>
    </row>
    <row r="11" spans="1:48" ht="40.5" customHeight="1">
      <c r="A11" s="1450"/>
      <c r="B11" s="1450"/>
      <c r="C11" s="1451"/>
      <c r="D11" s="1451"/>
      <c r="E11" s="1451"/>
      <c r="F11" s="1452"/>
      <c r="G11" s="1452"/>
      <c r="H11" s="1452"/>
      <c r="I11" s="1452"/>
      <c r="J11" s="1452"/>
      <c r="K11" s="1453" t="s">
        <v>754</v>
      </c>
      <c r="L11" s="1453"/>
      <c r="M11" s="1453"/>
      <c r="N11" s="1453"/>
      <c r="O11" s="1453"/>
      <c r="P11" s="1452"/>
      <c r="Q11" s="1452"/>
      <c r="R11" s="1452"/>
      <c r="S11" s="1452"/>
      <c r="T11" s="1452"/>
      <c r="U11" s="1452"/>
      <c r="V11" s="1454"/>
      <c r="W11" s="1455"/>
      <c r="X11" s="1455"/>
      <c r="Y11" s="1455"/>
      <c r="Z11" s="1456"/>
      <c r="AA11" s="1456"/>
      <c r="AB11" s="1456"/>
    </row>
    <row r="12" spans="1:48" s="411" customFormat="1" ht="39" customHeight="1">
      <c r="A12" s="1450"/>
      <c r="B12" s="1450"/>
      <c r="C12" s="1451"/>
      <c r="D12" s="1451"/>
      <c r="E12" s="1451"/>
      <c r="F12" s="1452"/>
      <c r="G12" s="1452"/>
      <c r="H12" s="1452"/>
      <c r="I12" s="1452"/>
      <c r="J12" s="1452"/>
      <c r="K12" s="1464" t="s">
        <v>751</v>
      </c>
      <c r="L12" s="1464"/>
      <c r="M12" s="1464"/>
      <c r="N12" s="1464"/>
      <c r="O12" s="1464"/>
      <c r="P12" s="1452"/>
      <c r="Q12" s="1452"/>
      <c r="R12" s="1452"/>
      <c r="S12" s="1452"/>
      <c r="T12" s="1452"/>
      <c r="U12" s="1452"/>
      <c r="V12" s="1454"/>
      <c r="W12" s="1455"/>
      <c r="X12" s="1455"/>
      <c r="Y12" s="1455"/>
      <c r="Z12" s="1456"/>
      <c r="AA12" s="1456"/>
      <c r="AB12" s="1456"/>
    </row>
    <row r="13" spans="1:48" ht="18.75" customHeight="1">
      <c r="A13" s="1447" t="s">
        <v>915</v>
      </c>
      <c r="B13" s="1448"/>
      <c r="C13" s="1448"/>
      <c r="D13" s="1448"/>
      <c r="E13" s="1448"/>
      <c r="F13" s="1448"/>
      <c r="G13" s="1448"/>
      <c r="H13" s="1448"/>
      <c r="I13" s="1448"/>
      <c r="J13" s="1448"/>
      <c r="K13" s="1448"/>
      <c r="L13" s="1448"/>
      <c r="M13" s="1448"/>
      <c r="N13" s="1448"/>
      <c r="O13" s="1448"/>
      <c r="P13" s="1448"/>
      <c r="Q13" s="1448"/>
      <c r="R13" s="1448"/>
      <c r="S13" s="1448"/>
      <c r="T13" s="1448"/>
      <c r="U13" s="1448"/>
      <c r="V13" s="1448"/>
      <c r="W13" s="1448"/>
      <c r="X13" s="1448"/>
      <c r="Y13" s="1448"/>
      <c r="Z13" s="1448"/>
      <c r="AA13" s="1448"/>
      <c r="AB13" s="1449"/>
      <c r="AD13" s="532" t="s">
        <v>708</v>
      </c>
      <c r="AE13" s="524"/>
      <c r="AF13" s="524"/>
      <c r="AG13" s="524"/>
      <c r="AH13" s="524"/>
      <c r="AI13" s="524"/>
      <c r="AJ13" s="524"/>
      <c r="AK13" s="524"/>
      <c r="AL13" s="524"/>
      <c r="AM13" s="524"/>
      <c r="AN13" s="524"/>
      <c r="AO13" s="524"/>
      <c r="AP13" s="524"/>
      <c r="AQ13" s="524"/>
      <c r="AR13" s="524"/>
      <c r="AS13" s="524"/>
      <c r="AT13" s="524"/>
      <c r="AU13" s="524"/>
      <c r="AV13" s="524"/>
    </row>
    <row r="14" spans="1:48" ht="40.5" customHeight="1">
      <c r="A14" s="1450"/>
      <c r="B14" s="1450"/>
      <c r="C14" s="1451"/>
      <c r="D14" s="1451"/>
      <c r="E14" s="1451"/>
      <c r="F14" s="1452"/>
      <c r="G14" s="1452"/>
      <c r="H14" s="1452"/>
      <c r="I14" s="1452"/>
      <c r="J14" s="1452"/>
      <c r="K14" s="1453" t="s">
        <v>842</v>
      </c>
      <c r="L14" s="1453"/>
      <c r="M14" s="1453"/>
      <c r="N14" s="1453"/>
      <c r="O14" s="1453"/>
      <c r="P14" s="1452"/>
      <c r="Q14" s="1452"/>
      <c r="R14" s="1452"/>
      <c r="S14" s="1452"/>
      <c r="T14" s="1452"/>
      <c r="U14" s="1452"/>
      <c r="V14" s="1454"/>
      <c r="W14" s="1455"/>
      <c r="X14" s="1455"/>
      <c r="Y14" s="1455"/>
      <c r="Z14" s="1456"/>
      <c r="AA14" s="1456"/>
      <c r="AB14" s="1456"/>
      <c r="AD14" s="690" t="s">
        <v>709</v>
      </c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4"/>
    </row>
    <row r="15" spans="1:48" s="411" customFormat="1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64" t="s">
        <v>839</v>
      </c>
      <c r="L15" s="1464"/>
      <c r="M15" s="1464"/>
      <c r="N15" s="1464"/>
      <c r="O15" s="1464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4"/>
    </row>
    <row r="16" spans="1:48" ht="18.75" customHeight="1">
      <c r="A16" s="1473" t="s">
        <v>916</v>
      </c>
      <c r="B16" s="1474"/>
      <c r="C16" s="1474"/>
      <c r="D16" s="1474"/>
      <c r="E16" s="1474"/>
      <c r="F16" s="1474"/>
      <c r="G16" s="1474"/>
      <c r="H16" s="1474"/>
      <c r="I16" s="1474"/>
      <c r="J16" s="1474"/>
      <c r="K16" s="1474"/>
      <c r="L16" s="1474"/>
      <c r="M16" s="1474"/>
      <c r="N16" s="1474"/>
      <c r="O16" s="1474"/>
      <c r="P16" s="1474"/>
      <c r="Q16" s="1474"/>
      <c r="R16" s="1474"/>
      <c r="S16" s="1474"/>
      <c r="T16" s="1474"/>
      <c r="U16" s="1474"/>
      <c r="V16" s="1474"/>
      <c r="W16" s="1474"/>
      <c r="X16" s="1474"/>
      <c r="Y16" s="1474"/>
      <c r="Z16" s="1474"/>
      <c r="AA16" s="1474"/>
      <c r="AB16" s="1475"/>
    </row>
    <row r="17" spans="1:28" ht="40.5" customHeight="1">
      <c r="A17" s="1450" t="s">
        <v>181</v>
      </c>
      <c r="B17" s="1450"/>
      <c r="C17" s="1451" t="s">
        <v>181</v>
      </c>
      <c r="D17" s="1451"/>
      <c r="E17" s="1451"/>
      <c r="F17" s="1452" t="s">
        <v>181</v>
      </c>
      <c r="G17" s="1452"/>
      <c r="H17" s="1452"/>
      <c r="I17" s="1452"/>
      <c r="J17" s="1452"/>
      <c r="K17" s="1453" t="s">
        <v>861</v>
      </c>
      <c r="L17" s="1453"/>
      <c r="M17" s="1453"/>
      <c r="N17" s="1453"/>
      <c r="O17" s="1453"/>
      <c r="P17" s="1476" t="s">
        <v>181</v>
      </c>
      <c r="Q17" s="1476"/>
      <c r="R17" s="1476"/>
      <c r="S17" s="1476"/>
      <c r="T17" s="1476"/>
      <c r="U17" s="1476"/>
      <c r="V17" s="1454"/>
      <c r="W17" s="1455"/>
      <c r="X17" s="1455"/>
      <c r="Y17" s="1455"/>
      <c r="Z17" s="1456"/>
      <c r="AA17" s="1456"/>
      <c r="AB17" s="1456"/>
    </row>
    <row r="18" spans="1:28" s="411" customFormat="1" ht="40.5" customHeight="1">
      <c r="A18" s="1450" t="s">
        <v>181</v>
      </c>
      <c r="B18" s="1450"/>
      <c r="C18" s="1451" t="s">
        <v>181</v>
      </c>
      <c r="D18" s="1451"/>
      <c r="E18" s="1451"/>
      <c r="F18" s="1452" t="s">
        <v>181</v>
      </c>
      <c r="G18" s="1452"/>
      <c r="H18" s="1452"/>
      <c r="I18" s="1452"/>
      <c r="J18" s="1452"/>
      <c r="K18" s="1464" t="s">
        <v>841</v>
      </c>
      <c r="L18" s="1464"/>
      <c r="M18" s="1464"/>
      <c r="N18" s="1464"/>
      <c r="O18" s="1464"/>
      <c r="P18" s="1476" t="s">
        <v>181</v>
      </c>
      <c r="Q18" s="1476"/>
      <c r="R18" s="1476"/>
      <c r="S18" s="1476"/>
      <c r="T18" s="1476"/>
      <c r="U18" s="1476"/>
      <c r="V18" s="1454"/>
      <c r="W18" s="1455"/>
      <c r="X18" s="1455"/>
      <c r="Y18" s="1455"/>
      <c r="Z18" s="1456"/>
      <c r="AA18" s="1456"/>
      <c r="AB18" s="1456"/>
    </row>
    <row r="19" spans="1:28" ht="18.75" customHeight="1">
      <c r="A19" s="1477" t="s">
        <v>917</v>
      </c>
      <c r="B19" s="1477"/>
      <c r="C19" s="1477"/>
      <c r="D19" s="1477"/>
      <c r="E19" s="1477"/>
      <c r="F19" s="1477"/>
      <c r="G19" s="1477"/>
      <c r="H19" s="1477"/>
      <c r="I19" s="1477"/>
      <c r="J19" s="1477"/>
      <c r="K19" s="1477"/>
      <c r="L19" s="1477"/>
      <c r="M19" s="1477"/>
      <c r="N19" s="1477"/>
      <c r="O19" s="1477"/>
      <c r="P19" s="1477"/>
      <c r="Q19" s="1477"/>
      <c r="R19" s="1477"/>
      <c r="S19" s="1477"/>
      <c r="T19" s="1477"/>
      <c r="U19" s="1477"/>
      <c r="V19" s="1477"/>
      <c r="W19" s="1477"/>
      <c r="X19" s="1477"/>
      <c r="Y19" s="1477"/>
      <c r="Z19" s="1477"/>
      <c r="AA19" s="1477"/>
      <c r="AB19" s="1477"/>
    </row>
    <row r="20" spans="1:28" ht="40.5" customHeight="1">
      <c r="A20" s="1450" t="s">
        <v>181</v>
      </c>
      <c r="B20" s="1450"/>
      <c r="C20" s="1451" t="s">
        <v>181</v>
      </c>
      <c r="D20" s="1451"/>
      <c r="E20" s="1451"/>
      <c r="F20" s="1452" t="s">
        <v>181</v>
      </c>
      <c r="G20" s="1452"/>
      <c r="H20" s="1452"/>
      <c r="I20" s="1452"/>
      <c r="J20" s="1452"/>
      <c r="K20" s="1453" t="s">
        <v>840</v>
      </c>
      <c r="L20" s="1453"/>
      <c r="M20" s="1453"/>
      <c r="N20" s="1453"/>
      <c r="O20" s="1453"/>
      <c r="P20" s="1452" t="s">
        <v>181</v>
      </c>
      <c r="Q20" s="1452"/>
      <c r="R20" s="1452"/>
      <c r="S20" s="1452"/>
      <c r="T20" s="1452"/>
      <c r="U20" s="1452"/>
      <c r="V20" s="1454"/>
      <c r="W20" s="1455"/>
      <c r="X20" s="1455"/>
      <c r="Y20" s="1455"/>
      <c r="Z20" s="1456"/>
      <c r="AA20" s="1456"/>
      <c r="AB20" s="1456"/>
    </row>
    <row r="21" spans="1:28" s="411" customFormat="1" ht="40.5" customHeight="1">
      <c r="A21" s="1450" t="s">
        <v>181</v>
      </c>
      <c r="B21" s="1450"/>
      <c r="C21" s="1481"/>
      <c r="D21" s="1481"/>
      <c r="E21" s="1481"/>
      <c r="F21" s="1452" t="s">
        <v>181</v>
      </c>
      <c r="G21" s="1452"/>
      <c r="H21" s="1452"/>
      <c r="I21" s="1452"/>
      <c r="J21" s="1452"/>
      <c r="K21" s="1464" t="s">
        <v>840</v>
      </c>
      <c r="L21" s="1464"/>
      <c r="M21" s="1464"/>
      <c r="N21" s="1464"/>
      <c r="O21" s="1464"/>
      <c r="P21" s="1452" t="s">
        <v>181</v>
      </c>
      <c r="Q21" s="1452"/>
      <c r="R21" s="1452"/>
      <c r="S21" s="1452"/>
      <c r="T21" s="1452"/>
      <c r="U21" s="1452"/>
      <c r="V21" s="1454"/>
      <c r="W21" s="1455"/>
      <c r="X21" s="1455"/>
      <c r="Y21" s="1455"/>
      <c r="Z21" s="1456"/>
      <c r="AA21" s="1456"/>
      <c r="AB21" s="1456"/>
    </row>
    <row r="22" spans="1:28" ht="33.75" customHeight="1">
      <c r="A22" s="498" t="s">
        <v>520</v>
      </c>
      <c r="B22" s="1478" t="s">
        <v>594</v>
      </c>
      <c r="C22" s="1478"/>
      <c r="D22" s="1478"/>
      <c r="E22" s="1478"/>
      <c r="F22" s="1478"/>
      <c r="G22" s="1478"/>
      <c r="H22" s="1478"/>
      <c r="I22" s="1478"/>
      <c r="J22" s="1478"/>
      <c r="K22" s="1478"/>
      <c r="L22" s="1478"/>
      <c r="M22" s="1478"/>
      <c r="N22" s="1478"/>
      <c r="O22" s="1478"/>
      <c r="P22" s="1478"/>
      <c r="Q22" s="1478"/>
      <c r="R22" s="1478"/>
      <c r="S22" s="1478"/>
      <c r="T22" s="1478"/>
      <c r="U22" s="1478"/>
      <c r="V22" s="1478"/>
      <c r="W22" s="1478"/>
      <c r="X22" s="1478"/>
      <c r="Y22" s="1478"/>
      <c r="Z22" s="1456"/>
      <c r="AA22" s="1456"/>
      <c r="AB22" s="1456"/>
    </row>
    <row r="23" spans="1:28" ht="26.25" customHeight="1">
      <c r="A23" s="543" t="s">
        <v>521</v>
      </c>
      <c r="B23" s="1478" t="s">
        <v>595</v>
      </c>
      <c r="C23" s="1478"/>
      <c r="D23" s="1478"/>
      <c r="E23" s="1478"/>
      <c r="F23" s="1478"/>
      <c r="G23" s="1478"/>
      <c r="H23" s="1478"/>
      <c r="I23" s="1478"/>
      <c r="J23" s="1478"/>
      <c r="K23" s="1478"/>
      <c r="L23" s="1478"/>
      <c r="M23" s="1478"/>
      <c r="N23" s="1478"/>
      <c r="O23" s="1478"/>
      <c r="P23" s="1478"/>
      <c r="Q23" s="1478"/>
      <c r="R23" s="1478"/>
      <c r="S23" s="1478"/>
      <c r="T23" s="1478"/>
      <c r="U23" s="1478"/>
      <c r="V23" s="1478"/>
      <c r="W23" s="1478"/>
      <c r="X23" s="1478"/>
      <c r="Y23" s="1478"/>
      <c r="Z23" s="1480"/>
      <c r="AA23" s="1480"/>
      <c r="AB23" s="1480"/>
    </row>
    <row r="24" spans="1:28" ht="39.75" customHeight="1">
      <c r="A24" s="543" t="s">
        <v>522</v>
      </c>
      <c r="B24" s="1478" t="s">
        <v>596</v>
      </c>
      <c r="C24" s="1478"/>
      <c r="D24" s="1478"/>
      <c r="E24" s="1478"/>
      <c r="F24" s="1478"/>
      <c r="G24" s="1478"/>
      <c r="H24" s="1478"/>
      <c r="I24" s="1478"/>
      <c r="J24" s="1478"/>
      <c r="K24" s="1478"/>
      <c r="L24" s="1478"/>
      <c r="M24" s="1478"/>
      <c r="N24" s="1478"/>
      <c r="O24" s="1478"/>
      <c r="P24" s="1478"/>
      <c r="Q24" s="1478"/>
      <c r="R24" s="1478"/>
      <c r="S24" s="1478"/>
      <c r="T24" s="1478"/>
      <c r="U24" s="1478"/>
      <c r="V24" s="1478"/>
      <c r="W24" s="1478"/>
      <c r="X24" s="1478"/>
      <c r="Y24" s="1478"/>
      <c r="Z24" s="1480"/>
      <c r="AA24" s="1480"/>
      <c r="AB24" s="1480"/>
    </row>
    <row r="25" spans="1:28" ht="30" customHeight="1">
      <c r="A25" s="498" t="s">
        <v>545</v>
      </c>
      <c r="B25" s="1229" t="s">
        <v>229</v>
      </c>
      <c r="C25" s="1229"/>
      <c r="D25" s="1229"/>
      <c r="E25" s="1229"/>
      <c r="F25" s="1229"/>
      <c r="G25" s="1229"/>
      <c r="H25" s="1229"/>
      <c r="I25" s="1229"/>
      <c r="J25" s="1229"/>
      <c r="K25" s="1229"/>
      <c r="L25" s="1229"/>
      <c r="M25" s="1229"/>
      <c r="N25" s="1229"/>
      <c r="O25" s="1229"/>
      <c r="P25" s="1229"/>
      <c r="Q25" s="1229"/>
      <c r="R25" s="1229"/>
      <c r="S25" s="1229"/>
      <c r="T25" s="1229"/>
      <c r="U25" s="1229"/>
      <c r="V25" s="1229"/>
      <c r="W25" s="1229"/>
      <c r="X25" s="1229"/>
      <c r="Y25" s="1229"/>
      <c r="Z25" s="1479">
        <f ca="1">SUM(Z11:OFFSET(Razem_BIVA9_115,-1,25))</f>
        <v>0</v>
      </c>
      <c r="AA25" s="1479"/>
      <c r="AB25" s="1479"/>
    </row>
    <row r="26" spans="1:28" ht="14.25" customHeight="1">
      <c r="A26" s="1482" t="s">
        <v>546</v>
      </c>
      <c r="B26" s="1485" t="s">
        <v>454</v>
      </c>
      <c r="C26" s="1486"/>
      <c r="D26" s="1486"/>
      <c r="E26" s="1486"/>
      <c r="F26" s="1486"/>
      <c r="G26" s="1486"/>
      <c r="H26" s="1487"/>
      <c r="I26" s="1492" t="str">
        <f ca="1">IF(Z25&gt;0,"Wpisz wartość kursu EUR do PLN","nd")</f>
        <v>nd</v>
      </c>
      <c r="J26" s="1493"/>
      <c r="K26" s="1494"/>
      <c r="L26" s="229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1498" t="s">
        <v>281</v>
      </c>
      <c r="Z26" s="1500" t="str">
        <f ca="1">IF(Z25=0,"",W5-Z25)</f>
        <v/>
      </c>
      <c r="AA26" s="1501"/>
      <c r="AB26" s="1502"/>
    </row>
    <row r="27" spans="1:28" ht="14.25" customHeight="1">
      <c r="A27" s="1483"/>
      <c r="B27" s="1488"/>
      <c r="C27" s="879"/>
      <c r="D27" s="879"/>
      <c r="E27" s="879"/>
      <c r="F27" s="879"/>
      <c r="G27" s="879"/>
      <c r="H27" s="1489"/>
      <c r="I27" s="1492"/>
      <c r="J27" s="1493"/>
      <c r="K27" s="1494"/>
      <c r="L27" s="1506" t="s">
        <v>280</v>
      </c>
      <c r="M27" s="1507"/>
      <c r="N27" s="1440"/>
      <c r="O27" s="1441"/>
      <c r="P27" s="1441"/>
      <c r="Q27" s="1441"/>
      <c r="R27" s="1441"/>
      <c r="S27" s="1441"/>
      <c r="T27" s="1441"/>
      <c r="U27" s="1441"/>
      <c r="V27" s="1441"/>
      <c r="W27" s="1442"/>
      <c r="Y27" s="1499"/>
      <c r="Z27" s="1503"/>
      <c r="AA27" s="1504"/>
      <c r="AB27" s="1505"/>
    </row>
    <row r="28" spans="1:28" ht="26.25" customHeight="1">
      <c r="A28" s="1484"/>
      <c r="B28" s="1490"/>
      <c r="C28" s="1462"/>
      <c r="D28" s="1462"/>
      <c r="E28" s="1462"/>
      <c r="F28" s="1462"/>
      <c r="G28" s="1462"/>
      <c r="H28" s="1491"/>
      <c r="I28" s="1495"/>
      <c r="J28" s="1496"/>
      <c r="K28" s="1497"/>
      <c r="L28" s="1508"/>
      <c r="M28" s="1509"/>
      <c r="N28" s="1510" t="s">
        <v>115</v>
      </c>
      <c r="O28" s="1510"/>
      <c r="P28" s="1510"/>
      <c r="Q28" s="1510"/>
      <c r="R28" s="1510"/>
      <c r="S28" s="1510"/>
      <c r="T28" s="1510"/>
      <c r="U28" s="1510"/>
      <c r="V28" s="1510"/>
      <c r="W28" s="1510"/>
      <c r="X28" s="231"/>
      <c r="Y28" s="588" t="s">
        <v>10</v>
      </c>
      <c r="Z28" s="1479" t="str">
        <f ca="1">IF(Z25=0,"",Z26*I26)</f>
        <v/>
      </c>
      <c r="AA28" s="1479"/>
      <c r="AB28" s="1479"/>
    </row>
    <row r="29" spans="1:28" ht="2.25" customHeight="1">
      <c r="A29" s="232"/>
      <c r="B29" s="233"/>
      <c r="C29" s="233"/>
      <c r="D29" s="233"/>
      <c r="E29" s="233"/>
      <c r="F29" s="233"/>
      <c r="G29" s="234"/>
      <c r="H29" s="234"/>
      <c r="I29" s="234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6"/>
      <c r="U29" s="237"/>
      <c r="V29" s="234"/>
      <c r="W29" s="226"/>
      <c r="X29" s="226"/>
      <c r="Y29" s="226"/>
      <c r="Z29" s="226"/>
      <c r="AA29" s="226"/>
      <c r="AB29" s="226"/>
    </row>
    <row r="30" spans="1:28" ht="85.9" customHeight="1">
      <c r="A30" s="1235" t="s">
        <v>972</v>
      </c>
      <c r="B30" s="1511"/>
      <c r="C30" s="1511"/>
      <c r="D30" s="1511"/>
      <c r="E30" s="1511"/>
      <c r="F30" s="1511"/>
      <c r="G30" s="1511"/>
      <c r="H30" s="1511"/>
      <c r="I30" s="1511"/>
      <c r="J30" s="1511"/>
      <c r="K30" s="1511"/>
      <c r="L30" s="1511"/>
      <c r="M30" s="1511"/>
      <c r="N30" s="1511"/>
      <c r="O30" s="1511"/>
      <c r="P30" s="1511"/>
      <c r="Q30" s="1511"/>
      <c r="R30" s="1511"/>
      <c r="S30" s="1511"/>
      <c r="T30" s="1511"/>
      <c r="U30" s="1511"/>
      <c r="V30" s="1511"/>
      <c r="W30" s="1511"/>
      <c r="X30" s="1511"/>
      <c r="Y30" s="1511"/>
      <c r="Z30" s="1511"/>
      <c r="AA30" s="1511"/>
      <c r="AB30" s="1511"/>
    </row>
    <row r="31" spans="1:28" s="457" customFormat="1" ht="2.25" customHeight="1">
      <c r="A31" s="590"/>
      <c r="B31" s="225"/>
      <c r="C31" s="225"/>
      <c r="D31" s="225"/>
      <c r="E31" s="225"/>
      <c r="F31" s="225"/>
      <c r="G31" s="226"/>
      <c r="H31" s="226"/>
      <c r="I31" s="226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38"/>
      <c r="U31" s="82"/>
      <c r="V31" s="226"/>
      <c r="W31" s="226"/>
      <c r="X31" s="226"/>
      <c r="Y31" s="226"/>
      <c r="Z31" s="226"/>
      <c r="AA31" s="226"/>
      <c r="AB31" s="226"/>
    </row>
    <row r="32" spans="1:28" s="457" customFormat="1" ht="4.5" customHeight="1">
      <c r="A32" s="590"/>
      <c r="B32" s="225"/>
      <c r="C32" s="225"/>
      <c r="D32" s="225"/>
      <c r="E32" s="225"/>
      <c r="F32" s="225"/>
      <c r="G32" s="226"/>
      <c r="H32" s="226"/>
      <c r="I32" s="226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38"/>
      <c r="U32" s="82"/>
      <c r="V32" s="226"/>
      <c r="W32" s="226"/>
      <c r="X32" s="226"/>
      <c r="Y32" s="226"/>
      <c r="Z32" s="226"/>
      <c r="AA32" s="226"/>
      <c r="AB32" s="226"/>
    </row>
    <row r="33" spans="1:30" s="457" customFormat="1" ht="6" customHeight="1">
      <c r="A33" s="590"/>
      <c r="B33" s="225"/>
      <c r="C33" s="225"/>
      <c r="D33" s="225"/>
      <c r="E33" s="225"/>
      <c r="F33" s="225"/>
      <c r="G33" s="226"/>
      <c r="H33" s="226"/>
      <c r="I33" s="226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38"/>
      <c r="U33" s="82"/>
      <c r="V33" s="226"/>
      <c r="W33" s="226"/>
      <c r="X33" s="226"/>
      <c r="Y33" s="226"/>
      <c r="Z33" s="226"/>
      <c r="AA33" s="226"/>
      <c r="AB33" s="226"/>
    </row>
    <row r="34" spans="1:30" ht="15" customHeight="1">
      <c r="A34" s="1229" t="s">
        <v>523</v>
      </c>
      <c r="B34" s="1229"/>
      <c r="C34" s="1229"/>
      <c r="D34" s="1229"/>
      <c r="E34" s="1229"/>
      <c r="F34" s="1229"/>
      <c r="G34" s="1229"/>
      <c r="H34" s="1229"/>
      <c r="I34" s="1229"/>
      <c r="J34" s="1229"/>
      <c r="K34" s="1229"/>
      <c r="L34" s="1229"/>
      <c r="M34" s="1229"/>
      <c r="N34" s="1229"/>
      <c r="O34" s="1229"/>
      <c r="P34" s="1229"/>
      <c r="Q34" s="1229"/>
      <c r="R34" s="1229"/>
      <c r="S34" s="1229"/>
      <c r="T34" s="1229"/>
      <c r="U34" s="1229"/>
      <c r="V34" s="1229"/>
      <c r="W34" s="1465">
        <v>200000</v>
      </c>
      <c r="X34" s="1466"/>
      <c r="Y34" s="1466"/>
      <c r="Z34" s="1467"/>
      <c r="AA34" s="583" t="s">
        <v>13</v>
      </c>
      <c r="AB34" s="1471" t="str">
        <f>IF(Z55=0,"","x")</f>
        <v/>
      </c>
    </row>
    <row r="35" spans="1:30" ht="3" customHeight="1">
      <c r="A35" s="1229"/>
      <c r="B35" s="1229"/>
      <c r="C35" s="1229"/>
      <c r="D35" s="1229"/>
      <c r="E35" s="1229"/>
      <c r="F35" s="1229"/>
      <c r="G35" s="1229"/>
      <c r="H35" s="1229"/>
      <c r="I35" s="1229"/>
      <c r="J35" s="1229"/>
      <c r="K35" s="1229"/>
      <c r="L35" s="1229"/>
      <c r="M35" s="1229"/>
      <c r="N35" s="1229"/>
      <c r="O35" s="1229"/>
      <c r="P35" s="1229"/>
      <c r="Q35" s="1229"/>
      <c r="R35" s="1229"/>
      <c r="S35" s="1229"/>
      <c r="T35" s="1229"/>
      <c r="U35" s="1229"/>
      <c r="V35" s="1229"/>
      <c r="W35" s="1468"/>
      <c r="X35" s="1469"/>
      <c r="Y35" s="1469"/>
      <c r="Z35" s="1470"/>
      <c r="AA35" s="578"/>
      <c r="AB35" s="1472"/>
    </row>
    <row r="36" spans="1:30" ht="22.5" customHeight="1">
      <c r="A36" s="1351" t="s">
        <v>524</v>
      </c>
      <c r="B36" s="1351"/>
      <c r="C36" s="1351"/>
      <c r="D36" s="1351"/>
      <c r="E36" s="1351"/>
      <c r="F36" s="1351"/>
      <c r="G36" s="1351"/>
      <c r="H36" s="1351"/>
      <c r="I36" s="1351"/>
      <c r="J36" s="1351"/>
      <c r="K36" s="1351"/>
      <c r="L36" s="1351"/>
      <c r="M36" s="1351"/>
      <c r="N36" s="1351"/>
      <c r="O36" s="1351"/>
      <c r="P36" s="1351"/>
      <c r="Q36" s="1351"/>
      <c r="R36" s="1351"/>
      <c r="S36" s="1351"/>
      <c r="T36" s="1351"/>
      <c r="U36" s="1351"/>
      <c r="V36" s="1351"/>
      <c r="W36" s="1351"/>
      <c r="X36" s="1351"/>
      <c r="Y36" s="1351"/>
      <c r="Z36" s="1351"/>
      <c r="AA36" s="1351"/>
      <c r="AB36" s="1351"/>
    </row>
    <row r="37" spans="1:30" ht="3" customHeight="1">
      <c r="A37" s="563"/>
      <c r="B37" s="563"/>
      <c r="C37" s="563"/>
      <c r="D37" s="563"/>
      <c r="E37" s="563"/>
      <c r="F37" s="563"/>
      <c r="G37" s="563"/>
      <c r="H37" s="563"/>
      <c r="I37" s="563"/>
      <c r="J37" s="563"/>
      <c r="K37" s="563"/>
      <c r="L37" s="563"/>
      <c r="M37" s="563"/>
      <c r="N37" s="563"/>
      <c r="O37" s="563"/>
      <c r="P37" s="563"/>
      <c r="Q37" s="563"/>
      <c r="R37" s="563"/>
      <c r="S37" s="563"/>
      <c r="T37" s="563"/>
      <c r="U37" s="563"/>
      <c r="V37" s="563"/>
      <c r="W37" s="563"/>
      <c r="X37" s="563"/>
      <c r="Y37" s="563"/>
      <c r="Z37" s="563"/>
      <c r="AA37" s="563"/>
      <c r="AB37" s="228"/>
    </row>
    <row r="38" spans="1:30" ht="18.75" customHeight="1">
      <c r="A38" s="1234" t="s">
        <v>274</v>
      </c>
      <c r="B38" s="1223"/>
      <c r="C38" s="1223"/>
      <c r="D38" s="1223"/>
      <c r="E38" s="1223"/>
      <c r="F38" s="1223"/>
      <c r="G38" s="1223"/>
      <c r="H38" s="1223"/>
      <c r="I38" s="1223"/>
      <c r="J38" s="1223"/>
      <c r="K38" s="1223"/>
      <c r="L38" s="1223"/>
      <c r="M38" s="1223"/>
      <c r="N38" s="1223"/>
      <c r="O38" s="1223"/>
      <c r="P38" s="1223"/>
      <c r="Q38" s="1223"/>
      <c r="R38" s="1223"/>
      <c r="S38" s="1223"/>
      <c r="T38" s="1223"/>
      <c r="U38" s="1223"/>
      <c r="V38" s="1223"/>
      <c r="W38" s="1223"/>
      <c r="X38" s="1223"/>
      <c r="Y38" s="1223"/>
      <c r="Z38" s="1223"/>
      <c r="AA38" s="1223"/>
      <c r="AB38" s="1224"/>
    </row>
    <row r="39" spans="1:30" ht="38.25" customHeight="1">
      <c r="A39" s="1457" t="s">
        <v>272</v>
      </c>
      <c r="B39" s="1457"/>
      <c r="C39" s="1457" t="s">
        <v>226</v>
      </c>
      <c r="D39" s="1457"/>
      <c r="E39" s="1457"/>
      <c r="F39" s="1457" t="s">
        <v>227</v>
      </c>
      <c r="G39" s="1457"/>
      <c r="H39" s="1457"/>
      <c r="I39" s="1457"/>
      <c r="J39" s="1457"/>
      <c r="K39" s="1457" t="s">
        <v>242</v>
      </c>
      <c r="L39" s="1458"/>
      <c r="M39" s="1458"/>
      <c r="N39" s="1458"/>
      <c r="O39" s="1458"/>
      <c r="P39" s="1457" t="s">
        <v>453</v>
      </c>
      <c r="Q39" s="1458"/>
      <c r="R39" s="1458"/>
      <c r="S39" s="1458"/>
      <c r="T39" s="1458"/>
      <c r="U39" s="1458"/>
      <c r="V39" s="1459" t="s">
        <v>228</v>
      </c>
      <c r="W39" s="1459"/>
      <c r="X39" s="1459"/>
      <c r="Y39" s="1459"/>
      <c r="Z39" s="1457" t="s">
        <v>328</v>
      </c>
      <c r="AA39" s="1457"/>
      <c r="AB39" s="1457"/>
    </row>
    <row r="40" spans="1:30" ht="18.75" customHeight="1">
      <c r="A40" s="1477" t="s">
        <v>755</v>
      </c>
      <c r="B40" s="1477"/>
      <c r="C40" s="1477"/>
      <c r="D40" s="1477"/>
      <c r="E40" s="1477"/>
      <c r="F40" s="1477"/>
      <c r="G40" s="1477"/>
      <c r="H40" s="1477"/>
      <c r="I40" s="1477"/>
      <c r="J40" s="1477"/>
      <c r="K40" s="1477"/>
      <c r="L40" s="1477"/>
      <c r="M40" s="1477"/>
      <c r="N40" s="1477"/>
      <c r="O40" s="1477"/>
      <c r="P40" s="1477"/>
      <c r="Q40" s="1477"/>
      <c r="R40" s="1477"/>
      <c r="S40" s="1477"/>
      <c r="T40" s="1477"/>
      <c r="U40" s="1477"/>
      <c r="V40" s="1477"/>
      <c r="W40" s="1477"/>
      <c r="X40" s="1477"/>
      <c r="Y40" s="1477"/>
      <c r="Z40" s="1477"/>
      <c r="AA40" s="1477"/>
      <c r="AB40" s="1477"/>
    </row>
    <row r="41" spans="1:30" ht="42" customHeight="1">
      <c r="A41" s="1452" t="s">
        <v>181</v>
      </c>
      <c r="B41" s="1452"/>
      <c r="C41" s="1512" t="s">
        <v>181</v>
      </c>
      <c r="D41" s="1512"/>
      <c r="E41" s="1512"/>
      <c r="F41" s="1452" t="s">
        <v>181</v>
      </c>
      <c r="G41" s="1452"/>
      <c r="H41" s="1452"/>
      <c r="I41" s="1452"/>
      <c r="J41" s="1452"/>
      <c r="K41" s="1453" t="s">
        <v>752</v>
      </c>
      <c r="L41" s="1453"/>
      <c r="M41" s="1453"/>
      <c r="N41" s="1453"/>
      <c r="O41" s="1453"/>
      <c r="P41" s="1452" t="s">
        <v>181</v>
      </c>
      <c r="Q41" s="1452"/>
      <c r="R41" s="1452"/>
      <c r="S41" s="1452"/>
      <c r="T41" s="1452"/>
      <c r="U41" s="1452"/>
      <c r="V41" s="1513"/>
      <c r="W41" s="1514"/>
      <c r="X41" s="1514"/>
      <c r="Y41" s="1514"/>
      <c r="Z41" s="1456"/>
      <c r="AA41" s="1456"/>
      <c r="AB41" s="1456"/>
    </row>
    <row r="42" spans="1:30" s="411" customFormat="1" ht="42" customHeight="1">
      <c r="A42" s="1452"/>
      <c r="B42" s="1452"/>
      <c r="C42" s="1512"/>
      <c r="D42" s="1512"/>
      <c r="E42" s="1512"/>
      <c r="F42" s="1452"/>
      <c r="G42" s="1452"/>
      <c r="H42" s="1452"/>
      <c r="I42" s="1452"/>
      <c r="J42" s="1452"/>
      <c r="K42" s="1464" t="s">
        <v>752</v>
      </c>
      <c r="L42" s="1464"/>
      <c r="M42" s="1464"/>
      <c r="N42" s="1464"/>
      <c r="O42" s="1464"/>
      <c r="P42" s="1452"/>
      <c r="Q42" s="1452"/>
      <c r="R42" s="1452"/>
      <c r="S42" s="1452"/>
      <c r="T42" s="1452"/>
      <c r="U42" s="1452"/>
      <c r="V42" s="1513"/>
      <c r="W42" s="1514"/>
      <c r="X42" s="1514"/>
      <c r="Y42" s="1514"/>
      <c r="Z42" s="1456"/>
      <c r="AA42" s="1456"/>
      <c r="AB42" s="1456"/>
    </row>
    <row r="43" spans="1:30" ht="18" customHeight="1">
      <c r="A43" s="1447" t="s">
        <v>918</v>
      </c>
      <c r="B43" s="1448"/>
      <c r="C43" s="1448"/>
      <c r="D43" s="1448"/>
      <c r="E43" s="1448"/>
      <c r="F43" s="1448"/>
      <c r="G43" s="1448"/>
      <c r="H43" s="1448"/>
      <c r="I43" s="1448"/>
      <c r="J43" s="1448"/>
      <c r="K43" s="1448"/>
      <c r="L43" s="1448"/>
      <c r="M43" s="1448"/>
      <c r="N43" s="1448"/>
      <c r="O43" s="1448"/>
      <c r="P43" s="1448"/>
      <c r="Q43" s="1448"/>
      <c r="R43" s="1448"/>
      <c r="S43" s="1448"/>
      <c r="T43" s="1448"/>
      <c r="U43" s="1448"/>
      <c r="V43" s="1448"/>
      <c r="W43" s="1448"/>
      <c r="X43" s="1448"/>
      <c r="Y43" s="1448"/>
      <c r="Z43" s="1448"/>
      <c r="AA43" s="1448"/>
      <c r="AB43" s="1449"/>
      <c r="AD43" s="532" t="s">
        <v>708</v>
      </c>
    </row>
    <row r="44" spans="1:30" ht="42" customHeight="1">
      <c r="A44" s="1452"/>
      <c r="B44" s="1452"/>
      <c r="C44" s="1512"/>
      <c r="D44" s="1512"/>
      <c r="E44" s="1512"/>
      <c r="F44" s="1452"/>
      <c r="G44" s="1452"/>
      <c r="H44" s="1452"/>
      <c r="I44" s="1452"/>
      <c r="J44" s="1452"/>
      <c r="K44" s="1453" t="s">
        <v>843</v>
      </c>
      <c r="L44" s="1453"/>
      <c r="M44" s="1453"/>
      <c r="N44" s="1453"/>
      <c r="O44" s="1453"/>
      <c r="P44" s="1452"/>
      <c r="Q44" s="1452"/>
      <c r="R44" s="1452"/>
      <c r="S44" s="1452"/>
      <c r="T44" s="1452"/>
      <c r="U44" s="1452"/>
      <c r="V44" s="1513"/>
      <c r="W44" s="1514"/>
      <c r="X44" s="1514"/>
      <c r="Y44" s="1514"/>
      <c r="Z44" s="1456"/>
      <c r="AA44" s="1456"/>
      <c r="AB44" s="1456"/>
      <c r="AD44" s="530" t="s">
        <v>709</v>
      </c>
    </row>
    <row r="45" spans="1:30" s="411" customFormat="1" ht="42" customHeight="1">
      <c r="A45" s="1452"/>
      <c r="B45" s="1452"/>
      <c r="C45" s="1512"/>
      <c r="D45" s="1512"/>
      <c r="E45" s="1512"/>
      <c r="F45" s="1452"/>
      <c r="G45" s="1452"/>
      <c r="H45" s="1452"/>
      <c r="I45" s="1452"/>
      <c r="J45" s="1452"/>
      <c r="K45" s="1464" t="s">
        <v>844</v>
      </c>
      <c r="L45" s="1464"/>
      <c r="M45" s="1464"/>
      <c r="N45" s="1464"/>
      <c r="O45" s="1464"/>
      <c r="P45" s="1452"/>
      <c r="Q45" s="1452"/>
      <c r="R45" s="1452"/>
      <c r="S45" s="1452"/>
      <c r="T45" s="1452"/>
      <c r="U45" s="1452"/>
      <c r="V45" s="1513"/>
      <c r="W45" s="1514"/>
      <c r="X45" s="1514"/>
      <c r="Y45" s="1514"/>
      <c r="Z45" s="1456"/>
      <c r="AA45" s="1456"/>
      <c r="AB45" s="1456"/>
    </row>
    <row r="46" spans="1:30" ht="18.75" customHeight="1">
      <c r="A46" s="1515" t="s">
        <v>919</v>
      </c>
      <c r="B46" s="1516"/>
      <c r="C46" s="1516"/>
      <c r="D46" s="1516"/>
      <c r="E46" s="1516"/>
      <c r="F46" s="1516"/>
      <c r="G46" s="1516"/>
      <c r="H46" s="1516"/>
      <c r="I46" s="1516"/>
      <c r="J46" s="1516"/>
      <c r="K46" s="1516"/>
      <c r="L46" s="1516"/>
      <c r="M46" s="1516"/>
      <c r="N46" s="1516"/>
      <c r="O46" s="1516"/>
      <c r="P46" s="1516"/>
      <c r="Q46" s="1516"/>
      <c r="R46" s="1516"/>
      <c r="S46" s="1516"/>
      <c r="T46" s="1516"/>
      <c r="U46" s="1516"/>
      <c r="V46" s="1516"/>
      <c r="W46" s="1516"/>
      <c r="X46" s="1516"/>
      <c r="Y46" s="1516"/>
      <c r="Z46" s="1516"/>
      <c r="AA46" s="1516"/>
      <c r="AB46" s="1517"/>
    </row>
    <row r="47" spans="1:30" ht="42" customHeight="1">
      <c r="A47" s="1452" t="s">
        <v>181</v>
      </c>
      <c r="B47" s="1452"/>
      <c r="C47" s="1512" t="s">
        <v>181</v>
      </c>
      <c r="D47" s="1512"/>
      <c r="E47" s="1512"/>
      <c r="F47" s="1452" t="s">
        <v>181</v>
      </c>
      <c r="G47" s="1452"/>
      <c r="H47" s="1452"/>
      <c r="I47" s="1452"/>
      <c r="J47" s="1452"/>
      <c r="K47" s="1453" t="s">
        <v>845</v>
      </c>
      <c r="L47" s="1453"/>
      <c r="M47" s="1453"/>
      <c r="N47" s="1453"/>
      <c r="O47" s="1453"/>
      <c r="P47" s="1452" t="s">
        <v>181</v>
      </c>
      <c r="Q47" s="1452"/>
      <c r="R47" s="1452"/>
      <c r="S47" s="1452"/>
      <c r="T47" s="1452"/>
      <c r="U47" s="1452"/>
      <c r="V47" s="1513"/>
      <c r="W47" s="1514"/>
      <c r="X47" s="1514"/>
      <c r="Y47" s="1514"/>
      <c r="Z47" s="1456"/>
      <c r="AA47" s="1456"/>
      <c r="AB47" s="1456"/>
    </row>
    <row r="48" spans="1:30" s="411" customFormat="1" ht="42" customHeight="1">
      <c r="A48" s="1452" t="s">
        <v>181</v>
      </c>
      <c r="B48" s="1452"/>
      <c r="C48" s="1512" t="s">
        <v>181</v>
      </c>
      <c r="D48" s="1512"/>
      <c r="E48" s="1512"/>
      <c r="F48" s="1452" t="s">
        <v>181</v>
      </c>
      <c r="G48" s="1452"/>
      <c r="H48" s="1452"/>
      <c r="I48" s="1452"/>
      <c r="J48" s="1452"/>
      <c r="K48" s="1464" t="s">
        <v>841</v>
      </c>
      <c r="L48" s="1464"/>
      <c r="M48" s="1464"/>
      <c r="N48" s="1464"/>
      <c r="O48" s="1464"/>
      <c r="P48" s="1452" t="s">
        <v>181</v>
      </c>
      <c r="Q48" s="1452"/>
      <c r="R48" s="1452"/>
      <c r="S48" s="1452"/>
      <c r="T48" s="1452"/>
      <c r="U48" s="1452"/>
      <c r="V48" s="1513"/>
      <c r="W48" s="1514"/>
      <c r="X48" s="1514"/>
      <c r="Y48" s="1514"/>
      <c r="Z48" s="1456"/>
      <c r="AA48" s="1456"/>
      <c r="AB48" s="1456"/>
    </row>
    <row r="49" spans="1:28" ht="18.75" customHeight="1">
      <c r="A49" s="1477" t="s">
        <v>920</v>
      </c>
      <c r="B49" s="1477"/>
      <c r="C49" s="1477"/>
      <c r="D49" s="1477"/>
      <c r="E49" s="1477"/>
      <c r="F49" s="1477"/>
      <c r="G49" s="1477"/>
      <c r="H49" s="1477"/>
      <c r="I49" s="1477"/>
      <c r="J49" s="1477"/>
      <c r="K49" s="1477"/>
      <c r="L49" s="1477"/>
      <c r="M49" s="1477"/>
      <c r="N49" s="1477"/>
      <c r="O49" s="1477"/>
      <c r="P49" s="1477"/>
      <c r="Q49" s="1477"/>
      <c r="R49" s="1477"/>
      <c r="S49" s="1477"/>
      <c r="T49" s="1477"/>
      <c r="U49" s="1477"/>
      <c r="V49" s="1477"/>
      <c r="W49" s="1477"/>
      <c r="X49" s="1477"/>
      <c r="Y49" s="1477"/>
      <c r="Z49" s="1477"/>
      <c r="AA49" s="1477"/>
      <c r="AB49" s="1477"/>
    </row>
    <row r="50" spans="1:28" ht="42" customHeight="1">
      <c r="A50" s="1452" t="s">
        <v>181</v>
      </c>
      <c r="B50" s="1452"/>
      <c r="C50" s="1512" t="s">
        <v>181</v>
      </c>
      <c r="D50" s="1512"/>
      <c r="E50" s="1512"/>
      <c r="F50" s="1452" t="s">
        <v>181</v>
      </c>
      <c r="G50" s="1452"/>
      <c r="H50" s="1452"/>
      <c r="I50" s="1452"/>
      <c r="J50" s="1452"/>
      <c r="K50" s="1518" t="s">
        <v>846</v>
      </c>
      <c r="L50" s="1519"/>
      <c r="M50" s="1519"/>
      <c r="N50" s="1519"/>
      <c r="O50" s="1520"/>
      <c r="P50" s="1452" t="s">
        <v>181</v>
      </c>
      <c r="Q50" s="1452"/>
      <c r="R50" s="1452"/>
      <c r="S50" s="1452"/>
      <c r="T50" s="1452"/>
      <c r="U50" s="1452"/>
      <c r="V50" s="1513"/>
      <c r="W50" s="1514"/>
      <c r="X50" s="1514"/>
      <c r="Y50" s="1514"/>
      <c r="Z50" s="1456"/>
      <c r="AA50" s="1456"/>
      <c r="AB50" s="1456"/>
    </row>
    <row r="51" spans="1:28" s="411" customFormat="1" ht="42" customHeight="1">
      <c r="A51" s="1452" t="s">
        <v>181</v>
      </c>
      <c r="B51" s="1452"/>
      <c r="C51" s="1512" t="s">
        <v>181</v>
      </c>
      <c r="D51" s="1512"/>
      <c r="E51" s="1512"/>
      <c r="F51" s="1452" t="s">
        <v>181</v>
      </c>
      <c r="G51" s="1452"/>
      <c r="H51" s="1452"/>
      <c r="I51" s="1452"/>
      <c r="J51" s="1452"/>
      <c r="K51" s="1521" t="s">
        <v>846</v>
      </c>
      <c r="L51" s="1522"/>
      <c r="M51" s="1522"/>
      <c r="N51" s="1522"/>
      <c r="O51" s="1523"/>
      <c r="P51" s="1452" t="s">
        <v>181</v>
      </c>
      <c r="Q51" s="1452"/>
      <c r="R51" s="1452"/>
      <c r="S51" s="1452"/>
      <c r="T51" s="1452"/>
      <c r="U51" s="1452"/>
      <c r="V51" s="1513"/>
      <c r="W51" s="1514"/>
      <c r="X51" s="1514"/>
      <c r="Y51" s="1514"/>
      <c r="Z51" s="1456"/>
      <c r="AA51" s="1456"/>
      <c r="AB51" s="1456"/>
    </row>
    <row r="52" spans="1:28" ht="34.5" customHeight="1">
      <c r="A52" s="498" t="s">
        <v>525</v>
      </c>
      <c r="B52" s="1478" t="s">
        <v>594</v>
      </c>
      <c r="C52" s="1478"/>
      <c r="D52" s="1478"/>
      <c r="E52" s="1478"/>
      <c r="F52" s="1478"/>
      <c r="G52" s="1478"/>
      <c r="H52" s="1478"/>
      <c r="I52" s="1478"/>
      <c r="J52" s="1478"/>
      <c r="K52" s="1478"/>
      <c r="L52" s="1478"/>
      <c r="M52" s="1478"/>
      <c r="N52" s="1478"/>
      <c r="O52" s="1478"/>
      <c r="P52" s="1478"/>
      <c r="Q52" s="1478"/>
      <c r="R52" s="1478"/>
      <c r="S52" s="1478"/>
      <c r="T52" s="1478"/>
      <c r="U52" s="1478"/>
      <c r="V52" s="1478"/>
      <c r="W52" s="1478"/>
      <c r="X52" s="1478"/>
      <c r="Y52" s="1478"/>
      <c r="Z52" s="1456"/>
      <c r="AA52" s="1456"/>
      <c r="AB52" s="1456"/>
    </row>
    <row r="53" spans="1:28" ht="30" customHeight="1">
      <c r="A53" s="498" t="s">
        <v>526</v>
      </c>
      <c r="B53" s="1478" t="s">
        <v>597</v>
      </c>
      <c r="C53" s="1478"/>
      <c r="D53" s="1478"/>
      <c r="E53" s="1478"/>
      <c r="F53" s="1478"/>
      <c r="G53" s="1478"/>
      <c r="H53" s="1478"/>
      <c r="I53" s="1478"/>
      <c r="J53" s="1478"/>
      <c r="K53" s="1478"/>
      <c r="L53" s="1478"/>
      <c r="M53" s="1478"/>
      <c r="N53" s="1478"/>
      <c r="O53" s="1478"/>
      <c r="P53" s="1478"/>
      <c r="Q53" s="1478"/>
      <c r="R53" s="1478"/>
      <c r="S53" s="1478"/>
      <c r="T53" s="1478"/>
      <c r="U53" s="1478"/>
      <c r="V53" s="1478"/>
      <c r="W53" s="1478"/>
      <c r="X53" s="1478"/>
      <c r="Y53" s="1478"/>
      <c r="Z53" s="1480"/>
      <c r="AA53" s="1480"/>
      <c r="AB53" s="1480"/>
    </row>
    <row r="54" spans="1:28" ht="40.5" customHeight="1">
      <c r="A54" s="498" t="s">
        <v>527</v>
      </c>
      <c r="B54" s="1478" t="s">
        <v>596</v>
      </c>
      <c r="C54" s="1478"/>
      <c r="D54" s="1478"/>
      <c r="E54" s="1478"/>
      <c r="F54" s="1478"/>
      <c r="G54" s="1478"/>
      <c r="H54" s="1478"/>
      <c r="I54" s="1478"/>
      <c r="J54" s="1478"/>
      <c r="K54" s="1478"/>
      <c r="L54" s="1478"/>
      <c r="M54" s="1478"/>
      <c r="N54" s="1478"/>
      <c r="O54" s="1478"/>
      <c r="P54" s="1478"/>
      <c r="Q54" s="1478"/>
      <c r="R54" s="1478"/>
      <c r="S54" s="1478"/>
      <c r="T54" s="1478"/>
      <c r="U54" s="1478"/>
      <c r="V54" s="1478"/>
      <c r="W54" s="1478"/>
      <c r="X54" s="1478"/>
      <c r="Y54" s="1478"/>
      <c r="Z54" s="1480"/>
      <c r="AA54" s="1480"/>
      <c r="AB54" s="1480"/>
    </row>
    <row r="55" spans="1:28" ht="30" customHeight="1">
      <c r="A55" s="498" t="s">
        <v>547</v>
      </c>
      <c r="B55" s="1229" t="s">
        <v>229</v>
      </c>
      <c r="C55" s="1229"/>
      <c r="D55" s="1229"/>
      <c r="E55" s="1229"/>
      <c r="F55" s="1229"/>
      <c r="G55" s="1229"/>
      <c r="H55" s="1229"/>
      <c r="I55" s="1229"/>
      <c r="J55" s="1229"/>
      <c r="K55" s="1229"/>
      <c r="L55" s="1229"/>
      <c r="M55" s="1229"/>
      <c r="N55" s="1229"/>
      <c r="O55" s="1229"/>
      <c r="P55" s="1229"/>
      <c r="Q55" s="1229"/>
      <c r="R55" s="1229"/>
      <c r="S55" s="1229"/>
      <c r="T55" s="1229"/>
      <c r="U55" s="1229"/>
      <c r="V55" s="1229"/>
      <c r="W55" s="1229"/>
      <c r="X55" s="1229"/>
      <c r="Y55" s="1229"/>
      <c r="Z55" s="1479">
        <f>SUM(Z41:AB42,Z44:AB45,Z47:AB48,Z50:AB54)</f>
        <v>0</v>
      </c>
      <c r="AA55" s="1479"/>
      <c r="AB55" s="1479"/>
    </row>
    <row r="56" spans="1:28" ht="14.25" customHeight="1">
      <c r="A56" s="1482" t="s">
        <v>548</v>
      </c>
      <c r="B56" s="1485" t="s">
        <v>454</v>
      </c>
      <c r="C56" s="1486"/>
      <c r="D56" s="1486"/>
      <c r="E56" s="1486"/>
      <c r="F56" s="1486"/>
      <c r="G56" s="1486"/>
      <c r="H56" s="1487"/>
      <c r="I56" s="1524" t="str">
        <f>IF(Z55&gt;0,"Wpisz wartość kursu EUR do PLN","nd")</f>
        <v>nd</v>
      </c>
      <c r="J56" s="1525"/>
      <c r="K56" s="1526"/>
      <c r="L56" s="229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1498" t="s">
        <v>281</v>
      </c>
      <c r="Z56" s="1500" t="str">
        <f>IF(Z55=0,"",W34-Z55)</f>
        <v/>
      </c>
      <c r="AA56" s="1501"/>
      <c r="AB56" s="1502"/>
    </row>
    <row r="57" spans="1:28" ht="14.25" customHeight="1">
      <c r="A57" s="1483"/>
      <c r="B57" s="1488"/>
      <c r="C57" s="879"/>
      <c r="D57" s="879"/>
      <c r="E57" s="879"/>
      <c r="F57" s="879"/>
      <c r="G57" s="879"/>
      <c r="H57" s="1489"/>
      <c r="I57" s="1492"/>
      <c r="J57" s="1493"/>
      <c r="K57" s="1494"/>
      <c r="L57" s="1506" t="s">
        <v>280</v>
      </c>
      <c r="M57" s="1507"/>
      <c r="N57" s="1440"/>
      <c r="O57" s="1441"/>
      <c r="P57" s="1441"/>
      <c r="Q57" s="1441"/>
      <c r="R57" s="1441"/>
      <c r="S57" s="1441"/>
      <c r="T57" s="1441"/>
      <c r="U57" s="1441"/>
      <c r="V57" s="1441"/>
      <c r="W57" s="1442"/>
      <c r="X57" s="578"/>
      <c r="Y57" s="1499"/>
      <c r="Z57" s="1503"/>
      <c r="AA57" s="1504"/>
      <c r="AB57" s="1505"/>
    </row>
    <row r="58" spans="1:28" ht="26.25" customHeight="1">
      <c r="A58" s="1484"/>
      <c r="B58" s="1490"/>
      <c r="C58" s="1462"/>
      <c r="D58" s="1462"/>
      <c r="E58" s="1462"/>
      <c r="F58" s="1462"/>
      <c r="G58" s="1462"/>
      <c r="H58" s="1491"/>
      <c r="I58" s="1495"/>
      <c r="J58" s="1496"/>
      <c r="K58" s="1497"/>
      <c r="L58" s="1508"/>
      <c r="M58" s="1509"/>
      <c r="N58" s="1510" t="s">
        <v>115</v>
      </c>
      <c r="O58" s="1510"/>
      <c r="P58" s="1510"/>
      <c r="Q58" s="1510"/>
      <c r="R58" s="1510"/>
      <c r="S58" s="1510"/>
      <c r="T58" s="1510"/>
      <c r="U58" s="1510"/>
      <c r="V58" s="1510"/>
      <c r="W58" s="1510"/>
      <c r="X58" s="231"/>
      <c r="Y58" s="588" t="s">
        <v>10</v>
      </c>
      <c r="Z58" s="1479" t="str">
        <f>IF(Z55=0,"",Z56*I56)</f>
        <v/>
      </c>
      <c r="AA58" s="1479"/>
      <c r="AB58" s="1479"/>
    </row>
    <row r="59" spans="1:28" ht="6" customHeight="1">
      <c r="A59" s="590"/>
      <c r="B59" s="225"/>
      <c r="C59" s="225"/>
      <c r="D59" s="225"/>
      <c r="E59" s="225"/>
      <c r="F59" s="225"/>
      <c r="G59" s="226"/>
      <c r="H59" s="226"/>
      <c r="I59" s="226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38"/>
      <c r="U59" s="82"/>
      <c r="V59" s="226"/>
      <c r="W59" s="226"/>
      <c r="X59" s="226"/>
      <c r="Y59" s="226"/>
      <c r="Z59" s="226"/>
      <c r="AA59" s="226"/>
      <c r="AB59" s="226"/>
    </row>
    <row r="60" spans="1:28" ht="6" customHeight="1">
      <c r="A60" s="590"/>
      <c r="B60" s="225"/>
      <c r="C60" s="225"/>
      <c r="D60" s="225"/>
      <c r="E60" s="225"/>
      <c r="F60" s="225"/>
      <c r="G60" s="226"/>
      <c r="H60" s="226"/>
      <c r="I60" s="226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38"/>
      <c r="U60" s="82"/>
      <c r="V60" s="226"/>
      <c r="W60" s="226"/>
      <c r="X60" s="226"/>
      <c r="Y60" s="226"/>
      <c r="Z60" s="226"/>
      <c r="AA60" s="226"/>
      <c r="AB60" s="226"/>
    </row>
    <row r="61" spans="1:28" ht="15" customHeight="1">
      <c r="A61" s="1229" t="s">
        <v>528</v>
      </c>
      <c r="B61" s="1229"/>
      <c r="C61" s="1229"/>
      <c r="D61" s="1229"/>
      <c r="E61" s="1229"/>
      <c r="F61" s="1229"/>
      <c r="G61" s="1229"/>
      <c r="H61" s="1229"/>
      <c r="I61" s="1229"/>
      <c r="J61" s="1229"/>
      <c r="K61" s="1229"/>
      <c r="L61" s="1229"/>
      <c r="M61" s="1229"/>
      <c r="N61" s="1229"/>
      <c r="O61" s="1229"/>
      <c r="P61" s="1229"/>
      <c r="Q61" s="1229"/>
      <c r="R61" s="1229"/>
      <c r="S61" s="1229"/>
      <c r="T61" s="1229"/>
      <c r="U61" s="1229"/>
      <c r="V61" s="1229"/>
      <c r="W61" s="1465">
        <v>100000</v>
      </c>
      <c r="X61" s="1466"/>
      <c r="Y61" s="1466"/>
      <c r="Z61" s="1467"/>
      <c r="AA61" s="583" t="s">
        <v>13</v>
      </c>
      <c r="AB61" s="1471" t="str">
        <f>IF(Z83=0,"","x")</f>
        <v/>
      </c>
    </row>
    <row r="62" spans="1:28" ht="3" customHeight="1">
      <c r="A62" s="1229"/>
      <c r="B62" s="1229"/>
      <c r="C62" s="1229"/>
      <c r="D62" s="1229"/>
      <c r="E62" s="1229"/>
      <c r="F62" s="1229"/>
      <c r="G62" s="1229"/>
      <c r="H62" s="1229"/>
      <c r="I62" s="1229"/>
      <c r="J62" s="1229"/>
      <c r="K62" s="1229"/>
      <c r="L62" s="1229"/>
      <c r="M62" s="1229"/>
      <c r="N62" s="1229"/>
      <c r="O62" s="1229"/>
      <c r="P62" s="1229"/>
      <c r="Q62" s="1229"/>
      <c r="R62" s="1229"/>
      <c r="S62" s="1229"/>
      <c r="T62" s="1229"/>
      <c r="U62" s="1229"/>
      <c r="V62" s="1229"/>
      <c r="W62" s="1468"/>
      <c r="X62" s="1469"/>
      <c r="Y62" s="1469"/>
      <c r="Z62" s="1470"/>
      <c r="AB62" s="1472"/>
    </row>
    <row r="63" spans="1:28" ht="3" customHeight="1">
      <c r="A63" s="590"/>
      <c r="B63" s="225"/>
      <c r="C63" s="225"/>
      <c r="D63" s="225"/>
      <c r="E63" s="225"/>
      <c r="F63" s="225"/>
      <c r="G63" s="226"/>
      <c r="H63" s="226"/>
      <c r="I63" s="226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38"/>
      <c r="U63" s="82"/>
      <c r="V63" s="226"/>
      <c r="W63" s="226"/>
      <c r="X63" s="226"/>
      <c r="Y63" s="226"/>
      <c r="Z63" s="226"/>
      <c r="AA63" s="226"/>
      <c r="AB63" s="226"/>
    </row>
    <row r="64" spans="1:28" ht="21" customHeight="1">
      <c r="A64" s="1351" t="s">
        <v>529</v>
      </c>
      <c r="B64" s="1351"/>
      <c r="C64" s="1351"/>
      <c r="D64" s="1351"/>
      <c r="E64" s="1351"/>
      <c r="F64" s="1351"/>
      <c r="G64" s="1351"/>
      <c r="H64" s="1351"/>
      <c r="I64" s="1351"/>
      <c r="J64" s="1351"/>
      <c r="K64" s="1351"/>
      <c r="L64" s="1351"/>
      <c r="M64" s="1351"/>
      <c r="N64" s="1351"/>
      <c r="O64" s="1351"/>
      <c r="P64" s="1351"/>
      <c r="Q64" s="1351"/>
      <c r="R64" s="1351"/>
      <c r="S64" s="1351"/>
      <c r="T64" s="1351"/>
      <c r="U64" s="1351"/>
      <c r="V64" s="1351"/>
      <c r="W64" s="1351"/>
      <c r="X64" s="1351"/>
      <c r="Y64" s="1351"/>
      <c r="Z64" s="1351"/>
      <c r="AA64" s="1351"/>
      <c r="AB64" s="1351"/>
    </row>
    <row r="65" spans="1:30" ht="3" customHeight="1">
      <c r="A65" s="563"/>
      <c r="B65" s="563"/>
      <c r="C65" s="563"/>
      <c r="D65" s="563"/>
      <c r="E65" s="563"/>
      <c r="F65" s="563"/>
      <c r="G65" s="563"/>
      <c r="H65" s="563"/>
      <c r="I65" s="563"/>
      <c r="J65" s="563"/>
      <c r="K65" s="563"/>
      <c r="L65" s="563"/>
      <c r="M65" s="563"/>
      <c r="N65" s="563"/>
      <c r="O65" s="563"/>
      <c r="P65" s="563"/>
      <c r="Q65" s="563"/>
      <c r="R65" s="563"/>
      <c r="S65" s="563"/>
      <c r="T65" s="563"/>
      <c r="U65" s="563"/>
      <c r="V65" s="563"/>
      <c r="W65" s="563"/>
      <c r="X65" s="563"/>
      <c r="Y65" s="563"/>
      <c r="Z65" s="563"/>
      <c r="AA65" s="563"/>
      <c r="AB65" s="228"/>
    </row>
    <row r="66" spans="1:30" ht="15.75" customHeight="1">
      <c r="A66" s="1234" t="s">
        <v>274</v>
      </c>
      <c r="B66" s="1223"/>
      <c r="C66" s="1223"/>
      <c r="D66" s="1223"/>
      <c r="E66" s="1223"/>
      <c r="F66" s="1223"/>
      <c r="G66" s="1223"/>
      <c r="H66" s="1223"/>
      <c r="I66" s="1223"/>
      <c r="J66" s="1223"/>
      <c r="K66" s="1223"/>
      <c r="L66" s="1223"/>
      <c r="M66" s="1223"/>
      <c r="N66" s="1223"/>
      <c r="O66" s="1223"/>
      <c r="P66" s="1223"/>
      <c r="Q66" s="1223"/>
      <c r="R66" s="1223"/>
      <c r="S66" s="1223"/>
      <c r="T66" s="1223"/>
      <c r="U66" s="1223"/>
      <c r="V66" s="1223"/>
      <c r="W66" s="1223"/>
      <c r="X66" s="1223"/>
      <c r="Y66" s="1223"/>
      <c r="Z66" s="1223"/>
      <c r="AA66" s="1223"/>
      <c r="AB66" s="1224"/>
    </row>
    <row r="67" spans="1:30" ht="38.25" customHeight="1">
      <c r="A67" s="1457" t="s">
        <v>272</v>
      </c>
      <c r="B67" s="1457"/>
      <c r="C67" s="1457" t="s">
        <v>226</v>
      </c>
      <c r="D67" s="1457"/>
      <c r="E67" s="1457"/>
      <c r="F67" s="1457" t="s">
        <v>227</v>
      </c>
      <c r="G67" s="1457"/>
      <c r="H67" s="1457"/>
      <c r="I67" s="1457"/>
      <c r="J67" s="1457"/>
      <c r="K67" s="1457" t="s">
        <v>242</v>
      </c>
      <c r="L67" s="1458"/>
      <c r="M67" s="1458"/>
      <c r="N67" s="1458"/>
      <c r="O67" s="1458"/>
      <c r="P67" s="1457" t="s">
        <v>530</v>
      </c>
      <c r="Q67" s="1458"/>
      <c r="R67" s="1458"/>
      <c r="S67" s="1458"/>
      <c r="T67" s="1458"/>
      <c r="U67" s="1458"/>
      <c r="V67" s="1459" t="s">
        <v>228</v>
      </c>
      <c r="W67" s="1459"/>
      <c r="X67" s="1459"/>
      <c r="Y67" s="1459"/>
      <c r="Z67" s="1457" t="s">
        <v>328</v>
      </c>
      <c r="AA67" s="1457"/>
      <c r="AB67" s="1457"/>
    </row>
    <row r="68" spans="1:30" ht="18.75" customHeight="1">
      <c r="A68" s="1477" t="s">
        <v>531</v>
      </c>
      <c r="B68" s="1477"/>
      <c r="C68" s="1477"/>
      <c r="D68" s="1477"/>
      <c r="E68" s="1477"/>
      <c r="F68" s="1477"/>
      <c r="G68" s="1477"/>
      <c r="H68" s="1477"/>
      <c r="I68" s="1477"/>
      <c r="J68" s="1477"/>
      <c r="K68" s="1477"/>
      <c r="L68" s="1477"/>
      <c r="M68" s="1477"/>
      <c r="N68" s="1477"/>
      <c r="O68" s="1477"/>
      <c r="P68" s="1477"/>
      <c r="Q68" s="1477"/>
      <c r="R68" s="1477"/>
      <c r="S68" s="1477"/>
      <c r="T68" s="1477"/>
      <c r="U68" s="1477"/>
      <c r="V68" s="1477"/>
      <c r="W68" s="1477"/>
      <c r="X68" s="1477"/>
      <c r="Y68" s="1477"/>
      <c r="Z68" s="1477"/>
      <c r="AA68" s="1477"/>
      <c r="AB68" s="1477"/>
    </row>
    <row r="69" spans="1:30" ht="42" customHeight="1">
      <c r="A69" s="1452"/>
      <c r="B69" s="1452"/>
      <c r="C69" s="1512"/>
      <c r="D69" s="1512"/>
      <c r="E69" s="1512"/>
      <c r="F69" s="1452"/>
      <c r="G69" s="1452"/>
      <c r="H69" s="1452"/>
      <c r="I69" s="1452"/>
      <c r="J69" s="1452"/>
      <c r="K69" s="1453" t="s">
        <v>752</v>
      </c>
      <c r="L69" s="1453"/>
      <c r="M69" s="1453"/>
      <c r="N69" s="1453"/>
      <c r="O69" s="1453"/>
      <c r="P69" s="1452"/>
      <c r="Q69" s="1452"/>
      <c r="R69" s="1452"/>
      <c r="S69" s="1452"/>
      <c r="T69" s="1452"/>
      <c r="U69" s="1452"/>
      <c r="V69" s="1513"/>
      <c r="W69" s="1514"/>
      <c r="X69" s="1514"/>
      <c r="Y69" s="1514"/>
      <c r="Z69" s="1456"/>
      <c r="AA69" s="1456"/>
      <c r="AB69" s="1456"/>
    </row>
    <row r="70" spans="1:30" s="411" customFormat="1" ht="41.25" customHeight="1">
      <c r="A70" s="1452"/>
      <c r="B70" s="1452"/>
      <c r="C70" s="1512"/>
      <c r="D70" s="1512"/>
      <c r="E70" s="1512"/>
      <c r="F70" s="1452"/>
      <c r="G70" s="1452"/>
      <c r="H70" s="1452"/>
      <c r="I70" s="1452"/>
      <c r="J70" s="1452"/>
      <c r="K70" s="1464" t="s">
        <v>752</v>
      </c>
      <c r="L70" s="1464"/>
      <c r="M70" s="1464"/>
      <c r="N70" s="1464"/>
      <c r="O70" s="1464"/>
      <c r="P70" s="1452"/>
      <c r="Q70" s="1452"/>
      <c r="R70" s="1452"/>
      <c r="S70" s="1452"/>
      <c r="T70" s="1452"/>
      <c r="U70" s="1452"/>
      <c r="V70" s="1513"/>
      <c r="W70" s="1514"/>
      <c r="X70" s="1514"/>
      <c r="Y70" s="1514"/>
      <c r="Z70" s="1456"/>
      <c r="AA70" s="1456"/>
      <c r="AB70" s="1456"/>
    </row>
    <row r="71" spans="1:30" ht="18.75" customHeight="1">
      <c r="A71" s="1447" t="s">
        <v>921</v>
      </c>
      <c r="B71" s="1448"/>
      <c r="C71" s="1448"/>
      <c r="D71" s="1448"/>
      <c r="E71" s="1448"/>
      <c r="F71" s="1448"/>
      <c r="G71" s="1448"/>
      <c r="H71" s="1448"/>
      <c r="I71" s="1448"/>
      <c r="J71" s="1448"/>
      <c r="K71" s="1448"/>
      <c r="L71" s="1448"/>
      <c r="M71" s="1448"/>
      <c r="N71" s="1448"/>
      <c r="O71" s="1448"/>
      <c r="P71" s="1448"/>
      <c r="Q71" s="1448"/>
      <c r="R71" s="1448"/>
      <c r="S71" s="1448"/>
      <c r="T71" s="1448"/>
      <c r="U71" s="1448"/>
      <c r="V71" s="1448"/>
      <c r="W71" s="1448"/>
      <c r="X71" s="1448"/>
      <c r="Y71" s="1448"/>
      <c r="Z71" s="1448"/>
      <c r="AA71" s="1448"/>
      <c r="AB71" s="1449"/>
      <c r="AD71" s="532" t="s">
        <v>708</v>
      </c>
    </row>
    <row r="72" spans="1:30" ht="42" customHeight="1">
      <c r="A72" s="1452"/>
      <c r="B72" s="1452"/>
      <c r="C72" s="1512"/>
      <c r="D72" s="1512"/>
      <c r="E72" s="1512"/>
      <c r="F72" s="1452"/>
      <c r="G72" s="1452"/>
      <c r="H72" s="1452"/>
      <c r="I72" s="1452"/>
      <c r="J72" s="1452"/>
      <c r="K72" s="1453" t="s">
        <v>847</v>
      </c>
      <c r="L72" s="1453"/>
      <c r="M72" s="1453"/>
      <c r="N72" s="1453"/>
      <c r="O72" s="1453"/>
      <c r="P72" s="1452"/>
      <c r="Q72" s="1452"/>
      <c r="R72" s="1452"/>
      <c r="S72" s="1452"/>
      <c r="T72" s="1452"/>
      <c r="U72" s="1452"/>
      <c r="V72" s="1513"/>
      <c r="W72" s="1514"/>
      <c r="X72" s="1514"/>
      <c r="Y72" s="1514"/>
      <c r="Z72" s="1456"/>
      <c r="AA72" s="1456"/>
      <c r="AB72" s="1456"/>
      <c r="AD72" s="530" t="s">
        <v>709</v>
      </c>
    </row>
    <row r="73" spans="1:30" s="411" customFormat="1" ht="42" customHeight="1">
      <c r="A73" s="1452"/>
      <c r="B73" s="1452"/>
      <c r="C73" s="1512"/>
      <c r="D73" s="1512"/>
      <c r="E73" s="1512"/>
      <c r="F73" s="1452"/>
      <c r="G73" s="1452"/>
      <c r="H73" s="1452"/>
      <c r="I73" s="1452"/>
      <c r="J73" s="1452"/>
      <c r="K73" s="1464" t="s">
        <v>847</v>
      </c>
      <c r="L73" s="1464"/>
      <c r="M73" s="1464"/>
      <c r="N73" s="1464"/>
      <c r="O73" s="1464"/>
      <c r="P73" s="1452"/>
      <c r="Q73" s="1452"/>
      <c r="R73" s="1452"/>
      <c r="S73" s="1452"/>
      <c r="T73" s="1452"/>
      <c r="U73" s="1452"/>
      <c r="V73" s="1513"/>
      <c r="W73" s="1514"/>
      <c r="X73" s="1514"/>
      <c r="Y73" s="1514"/>
      <c r="Z73" s="1456"/>
      <c r="AA73" s="1456"/>
      <c r="AB73" s="1456"/>
    </row>
    <row r="74" spans="1:30" ht="18" customHeight="1">
      <c r="A74" s="1515" t="s">
        <v>922</v>
      </c>
      <c r="B74" s="1516"/>
      <c r="C74" s="1516"/>
      <c r="D74" s="1516"/>
      <c r="E74" s="1516"/>
      <c r="F74" s="1516"/>
      <c r="G74" s="1516"/>
      <c r="H74" s="1516"/>
      <c r="I74" s="1516"/>
      <c r="J74" s="1516"/>
      <c r="K74" s="1516"/>
      <c r="L74" s="1516"/>
      <c r="M74" s="1516"/>
      <c r="N74" s="1516"/>
      <c r="O74" s="1516"/>
      <c r="P74" s="1516"/>
      <c r="Q74" s="1516"/>
      <c r="R74" s="1516"/>
      <c r="S74" s="1516"/>
      <c r="T74" s="1516"/>
      <c r="U74" s="1516"/>
      <c r="V74" s="1516"/>
      <c r="W74" s="1516"/>
      <c r="X74" s="1516"/>
      <c r="Y74" s="1516"/>
      <c r="Z74" s="1516"/>
      <c r="AA74" s="1516"/>
      <c r="AB74" s="1517"/>
    </row>
    <row r="75" spans="1:30" ht="42" customHeight="1">
      <c r="A75" s="1452" t="s">
        <v>181</v>
      </c>
      <c r="B75" s="1452"/>
      <c r="C75" s="1527" t="s">
        <v>181</v>
      </c>
      <c r="D75" s="1527"/>
      <c r="E75" s="1527"/>
      <c r="F75" s="1452" t="s">
        <v>181</v>
      </c>
      <c r="G75" s="1452"/>
      <c r="H75" s="1452"/>
      <c r="I75" s="1452"/>
      <c r="J75" s="1452"/>
      <c r="K75" s="1453" t="s">
        <v>848</v>
      </c>
      <c r="L75" s="1453"/>
      <c r="M75" s="1453"/>
      <c r="N75" s="1453"/>
      <c r="O75" s="1453"/>
      <c r="P75" s="1452" t="s">
        <v>181</v>
      </c>
      <c r="Q75" s="1452"/>
      <c r="R75" s="1452"/>
      <c r="S75" s="1452"/>
      <c r="T75" s="1452"/>
      <c r="U75" s="1452"/>
      <c r="V75" s="1513"/>
      <c r="W75" s="1514"/>
      <c r="X75" s="1514"/>
      <c r="Y75" s="1514"/>
      <c r="Z75" s="1456"/>
      <c r="AA75" s="1456"/>
      <c r="AB75" s="1456"/>
    </row>
    <row r="76" spans="1:30" s="411" customFormat="1" ht="42" customHeight="1">
      <c r="A76" s="1452" t="s">
        <v>181</v>
      </c>
      <c r="B76" s="1452"/>
      <c r="C76" s="1527" t="s">
        <v>181</v>
      </c>
      <c r="D76" s="1527"/>
      <c r="E76" s="1527"/>
      <c r="F76" s="1452" t="s">
        <v>181</v>
      </c>
      <c r="G76" s="1452"/>
      <c r="H76" s="1452"/>
      <c r="I76" s="1452"/>
      <c r="J76" s="1452"/>
      <c r="K76" s="1464" t="s">
        <v>862</v>
      </c>
      <c r="L76" s="1464"/>
      <c r="M76" s="1464"/>
      <c r="N76" s="1464"/>
      <c r="O76" s="1464"/>
      <c r="P76" s="1452" t="s">
        <v>181</v>
      </c>
      <c r="Q76" s="1452"/>
      <c r="R76" s="1452"/>
      <c r="S76" s="1452"/>
      <c r="T76" s="1452"/>
      <c r="U76" s="1452"/>
      <c r="V76" s="1513"/>
      <c r="W76" s="1514"/>
      <c r="X76" s="1514"/>
      <c r="Y76" s="1514"/>
      <c r="Z76" s="1456"/>
      <c r="AA76" s="1456"/>
      <c r="AB76" s="1456"/>
    </row>
    <row r="77" spans="1:30" ht="18" customHeight="1">
      <c r="A77" s="1477" t="s">
        <v>923</v>
      </c>
      <c r="B77" s="1477"/>
      <c r="C77" s="1477"/>
      <c r="D77" s="1477"/>
      <c r="E77" s="1477"/>
      <c r="F77" s="1477"/>
      <c r="G77" s="1477"/>
      <c r="H77" s="1477"/>
      <c r="I77" s="1477"/>
      <c r="J77" s="1477"/>
      <c r="K77" s="1477"/>
      <c r="L77" s="1477"/>
      <c r="M77" s="1477"/>
      <c r="N77" s="1477"/>
      <c r="O77" s="1477"/>
      <c r="P77" s="1477"/>
      <c r="Q77" s="1477"/>
      <c r="R77" s="1477"/>
      <c r="S77" s="1477"/>
      <c r="T77" s="1477"/>
      <c r="U77" s="1477"/>
      <c r="V77" s="1477"/>
      <c r="W77" s="1477"/>
      <c r="X77" s="1477"/>
      <c r="Y77" s="1477"/>
      <c r="Z77" s="1477"/>
      <c r="AA77" s="1477"/>
      <c r="AB77" s="1477"/>
    </row>
    <row r="78" spans="1:30" ht="42.75" customHeight="1">
      <c r="A78" s="1452" t="s">
        <v>181</v>
      </c>
      <c r="B78" s="1452"/>
      <c r="C78" s="1527" t="s">
        <v>181</v>
      </c>
      <c r="D78" s="1527"/>
      <c r="E78" s="1527"/>
      <c r="F78" s="1452" t="s">
        <v>181</v>
      </c>
      <c r="G78" s="1452"/>
      <c r="H78" s="1452"/>
      <c r="I78" s="1452"/>
      <c r="J78" s="1452"/>
      <c r="K78" s="1518" t="s">
        <v>849</v>
      </c>
      <c r="L78" s="1519"/>
      <c r="M78" s="1519"/>
      <c r="N78" s="1519"/>
      <c r="O78" s="1520"/>
      <c r="P78" s="1452" t="s">
        <v>181</v>
      </c>
      <c r="Q78" s="1452"/>
      <c r="R78" s="1452"/>
      <c r="S78" s="1452"/>
      <c r="T78" s="1452"/>
      <c r="U78" s="1452"/>
      <c r="V78" s="1513"/>
      <c r="W78" s="1514"/>
      <c r="X78" s="1514"/>
      <c r="Y78" s="1514"/>
      <c r="Z78" s="1456"/>
      <c r="AA78" s="1456"/>
      <c r="AB78" s="1456"/>
    </row>
    <row r="79" spans="1:30" s="411" customFormat="1" ht="42.75" customHeight="1">
      <c r="A79" s="1452" t="s">
        <v>181</v>
      </c>
      <c r="B79" s="1452"/>
      <c r="C79" s="1527" t="s">
        <v>181</v>
      </c>
      <c r="D79" s="1527"/>
      <c r="E79" s="1527"/>
      <c r="F79" s="1452" t="s">
        <v>181</v>
      </c>
      <c r="G79" s="1452"/>
      <c r="H79" s="1452"/>
      <c r="I79" s="1452"/>
      <c r="J79" s="1452"/>
      <c r="K79" s="1521" t="s">
        <v>849</v>
      </c>
      <c r="L79" s="1522"/>
      <c r="M79" s="1522"/>
      <c r="N79" s="1522"/>
      <c r="O79" s="1523"/>
      <c r="P79" s="1452" t="s">
        <v>181</v>
      </c>
      <c r="Q79" s="1452"/>
      <c r="R79" s="1452"/>
      <c r="S79" s="1452"/>
      <c r="T79" s="1452"/>
      <c r="U79" s="1452"/>
      <c r="V79" s="1513"/>
      <c r="W79" s="1514"/>
      <c r="X79" s="1514"/>
      <c r="Y79" s="1514"/>
      <c r="Z79" s="1456"/>
      <c r="AA79" s="1456"/>
      <c r="AB79" s="1456"/>
    </row>
    <row r="80" spans="1:30" ht="33.75" customHeight="1">
      <c r="A80" s="498" t="s">
        <v>532</v>
      </c>
      <c r="B80" s="1478" t="s">
        <v>594</v>
      </c>
      <c r="C80" s="1478"/>
      <c r="D80" s="1478"/>
      <c r="E80" s="1478"/>
      <c r="F80" s="1478"/>
      <c r="G80" s="1478"/>
      <c r="H80" s="1478"/>
      <c r="I80" s="1478"/>
      <c r="J80" s="1478"/>
      <c r="K80" s="1478"/>
      <c r="L80" s="1478"/>
      <c r="M80" s="1478"/>
      <c r="N80" s="1478"/>
      <c r="O80" s="1478"/>
      <c r="P80" s="1478"/>
      <c r="Q80" s="1478"/>
      <c r="R80" s="1478"/>
      <c r="S80" s="1478"/>
      <c r="T80" s="1478"/>
      <c r="U80" s="1478"/>
      <c r="V80" s="1478"/>
      <c r="W80" s="1478"/>
      <c r="X80" s="1478"/>
      <c r="Y80" s="1478"/>
      <c r="Z80" s="1456"/>
      <c r="AA80" s="1456"/>
      <c r="AB80" s="1456"/>
    </row>
    <row r="81" spans="1:28" ht="30" customHeight="1">
      <c r="A81" s="498" t="s">
        <v>533</v>
      </c>
      <c r="B81" s="1478" t="s">
        <v>597</v>
      </c>
      <c r="C81" s="1478"/>
      <c r="D81" s="1478"/>
      <c r="E81" s="1478"/>
      <c r="F81" s="1478"/>
      <c r="G81" s="1478"/>
      <c r="H81" s="1478"/>
      <c r="I81" s="1478"/>
      <c r="J81" s="1478"/>
      <c r="K81" s="1478"/>
      <c r="L81" s="1478"/>
      <c r="M81" s="1478"/>
      <c r="N81" s="1478"/>
      <c r="O81" s="1478"/>
      <c r="P81" s="1478"/>
      <c r="Q81" s="1478"/>
      <c r="R81" s="1478"/>
      <c r="S81" s="1478"/>
      <c r="T81" s="1478"/>
      <c r="U81" s="1478"/>
      <c r="V81" s="1478"/>
      <c r="W81" s="1478"/>
      <c r="X81" s="1478"/>
      <c r="Y81" s="1478"/>
      <c r="Z81" s="1480"/>
      <c r="AA81" s="1480"/>
      <c r="AB81" s="1480"/>
    </row>
    <row r="82" spans="1:28" ht="40.5" customHeight="1">
      <c r="A82" s="498" t="s">
        <v>534</v>
      </c>
      <c r="B82" s="1478" t="s">
        <v>596</v>
      </c>
      <c r="C82" s="1478"/>
      <c r="D82" s="1478"/>
      <c r="E82" s="1478"/>
      <c r="F82" s="1478"/>
      <c r="G82" s="1478"/>
      <c r="H82" s="1478"/>
      <c r="I82" s="1478"/>
      <c r="J82" s="1478"/>
      <c r="K82" s="1478"/>
      <c r="L82" s="1478"/>
      <c r="M82" s="1478"/>
      <c r="N82" s="1478"/>
      <c r="O82" s="1478"/>
      <c r="P82" s="1478"/>
      <c r="Q82" s="1478"/>
      <c r="R82" s="1478"/>
      <c r="S82" s="1478"/>
      <c r="T82" s="1478"/>
      <c r="U82" s="1478"/>
      <c r="V82" s="1478"/>
      <c r="W82" s="1478"/>
      <c r="X82" s="1478"/>
      <c r="Y82" s="1478"/>
      <c r="Z82" s="1480"/>
      <c r="AA82" s="1480"/>
      <c r="AB82" s="1480"/>
    </row>
    <row r="83" spans="1:28" ht="30" customHeight="1">
      <c r="A83" s="498" t="s">
        <v>549</v>
      </c>
      <c r="B83" s="1229" t="s">
        <v>229</v>
      </c>
      <c r="C83" s="1229"/>
      <c r="D83" s="1229"/>
      <c r="E83" s="1229"/>
      <c r="F83" s="1229"/>
      <c r="G83" s="1229"/>
      <c r="H83" s="1229"/>
      <c r="I83" s="1229"/>
      <c r="J83" s="1229"/>
      <c r="K83" s="1229"/>
      <c r="L83" s="1229"/>
      <c r="M83" s="1229"/>
      <c r="N83" s="1229"/>
      <c r="O83" s="1229"/>
      <c r="P83" s="1229"/>
      <c r="Q83" s="1229"/>
      <c r="R83" s="1229"/>
      <c r="S83" s="1229"/>
      <c r="T83" s="1229"/>
      <c r="U83" s="1229"/>
      <c r="V83" s="1229"/>
      <c r="W83" s="1229"/>
      <c r="X83" s="1229"/>
      <c r="Y83" s="1229"/>
      <c r="Z83" s="1479">
        <f>SUM(Z69:AB70,Z72:AB73,Z75:AB76,Z78:AB82)</f>
        <v>0</v>
      </c>
      <c r="AA83" s="1479"/>
      <c r="AB83" s="1479"/>
    </row>
    <row r="84" spans="1:28" ht="14.25" customHeight="1">
      <c r="A84" s="1482" t="s">
        <v>550</v>
      </c>
      <c r="B84" s="1538" t="s">
        <v>454</v>
      </c>
      <c r="C84" s="1158"/>
      <c r="D84" s="1158"/>
      <c r="E84" s="1158"/>
      <c r="F84" s="1158"/>
      <c r="G84" s="1158"/>
      <c r="H84" s="1539"/>
      <c r="I84" s="1524" t="str">
        <f>IF(Z83&gt;0,"Wpisz wartość kursu EUR do PLN","nd")</f>
        <v>nd</v>
      </c>
      <c r="J84" s="1525"/>
      <c r="K84" s="1526"/>
      <c r="L84" s="229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1498" t="s">
        <v>281</v>
      </c>
      <c r="Z84" s="1500" t="str">
        <f>IF(Z83=0,"",W61-Z83)</f>
        <v/>
      </c>
      <c r="AA84" s="1501"/>
      <c r="AB84" s="1502"/>
    </row>
    <row r="85" spans="1:28" ht="17.25" customHeight="1">
      <c r="A85" s="1483"/>
      <c r="B85" s="1540"/>
      <c r="C85" s="1351"/>
      <c r="D85" s="1351"/>
      <c r="E85" s="1351"/>
      <c r="F85" s="1351"/>
      <c r="G85" s="1351"/>
      <c r="H85" s="1541"/>
      <c r="I85" s="1492"/>
      <c r="J85" s="1493"/>
      <c r="K85" s="1494"/>
      <c r="L85" s="1506" t="s">
        <v>280</v>
      </c>
      <c r="M85" s="1507"/>
      <c r="N85" s="1437"/>
      <c r="O85" s="1438"/>
      <c r="P85" s="1438"/>
      <c r="Q85" s="1438"/>
      <c r="R85" s="1438"/>
      <c r="S85" s="1438"/>
      <c r="T85" s="1438"/>
      <c r="U85" s="1438"/>
      <c r="V85" s="1438"/>
      <c r="W85" s="1439"/>
      <c r="X85" s="578"/>
      <c r="Y85" s="1499"/>
      <c r="Z85" s="1503"/>
      <c r="AA85" s="1504"/>
      <c r="AB85" s="1505"/>
    </row>
    <row r="86" spans="1:28" ht="26.25" customHeight="1">
      <c r="A86" s="1484"/>
      <c r="B86" s="1542"/>
      <c r="C86" s="1543"/>
      <c r="D86" s="1543"/>
      <c r="E86" s="1543"/>
      <c r="F86" s="1543"/>
      <c r="G86" s="1543"/>
      <c r="H86" s="1544"/>
      <c r="I86" s="1495"/>
      <c r="J86" s="1496"/>
      <c r="K86" s="1497"/>
      <c r="L86" s="1508"/>
      <c r="M86" s="1509"/>
      <c r="N86" s="1510" t="s">
        <v>115</v>
      </c>
      <c r="O86" s="1510"/>
      <c r="P86" s="1510"/>
      <c r="Q86" s="1510"/>
      <c r="R86" s="1510"/>
      <c r="S86" s="1510"/>
      <c r="T86" s="1510"/>
      <c r="U86" s="1510"/>
      <c r="V86" s="1510"/>
      <c r="W86" s="1510"/>
      <c r="X86" s="231"/>
      <c r="Y86" s="588" t="s">
        <v>10</v>
      </c>
      <c r="Z86" s="1479" t="str">
        <f>IF(Z83=0,"",Z84*I84)</f>
        <v/>
      </c>
      <c r="AA86" s="1479"/>
      <c r="AB86" s="1479"/>
    </row>
    <row r="87" spans="1:28" ht="6" customHeight="1">
      <c r="A87" s="249"/>
      <c r="B87" s="249"/>
      <c r="C87" s="249"/>
      <c r="D87" s="249"/>
      <c r="E87" s="249"/>
      <c r="F87" s="249"/>
      <c r="G87" s="249"/>
      <c r="H87" s="249"/>
      <c r="I87" s="249"/>
      <c r="J87" s="250"/>
      <c r="K87" s="250"/>
      <c r="L87" s="250"/>
      <c r="M87" s="250"/>
      <c r="N87" s="250"/>
      <c r="O87" s="1528"/>
      <c r="P87" s="1528"/>
      <c r="Q87" s="1528"/>
      <c r="R87" s="1528"/>
      <c r="S87" s="1528"/>
      <c r="T87" s="1528"/>
      <c r="U87" s="1528"/>
      <c r="V87" s="1528"/>
      <c r="W87" s="1528"/>
      <c r="X87" s="1528"/>
      <c r="Y87" s="1528"/>
      <c r="Z87" s="1528"/>
      <c r="AA87" s="1528"/>
      <c r="AB87" s="1528"/>
    </row>
    <row r="88" spans="1:28" ht="6" customHeight="1">
      <c r="A88" s="590"/>
      <c r="B88" s="225"/>
      <c r="C88" s="225"/>
      <c r="D88" s="225"/>
      <c r="E88" s="225"/>
      <c r="F88" s="225"/>
      <c r="G88" s="226"/>
      <c r="H88" s="226"/>
      <c r="I88" s="226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38"/>
      <c r="U88" s="82"/>
      <c r="V88" s="226"/>
      <c r="W88" s="226"/>
      <c r="X88" s="226"/>
      <c r="Y88" s="226"/>
      <c r="Z88" s="226"/>
      <c r="AA88" s="226"/>
      <c r="AB88" s="226"/>
    </row>
    <row r="89" spans="1:28" ht="15" customHeight="1">
      <c r="A89" s="1529" t="s">
        <v>535</v>
      </c>
      <c r="B89" s="1529"/>
      <c r="C89" s="1529"/>
      <c r="D89" s="1529"/>
      <c r="E89" s="1529"/>
      <c r="F89" s="1529"/>
      <c r="G89" s="1529"/>
      <c r="H89" s="1529"/>
      <c r="I89" s="1529"/>
      <c r="J89" s="1529"/>
      <c r="K89" s="1529"/>
      <c r="L89" s="1529"/>
      <c r="M89" s="1529"/>
      <c r="N89" s="1529"/>
      <c r="O89" s="1529"/>
      <c r="P89" s="1529"/>
      <c r="Q89" s="1529"/>
      <c r="R89" s="1529"/>
      <c r="S89" s="1529"/>
      <c r="T89" s="1529"/>
      <c r="U89" s="1529"/>
      <c r="V89" s="1529"/>
      <c r="W89" s="1530">
        <v>30000</v>
      </c>
      <c r="X89" s="1531"/>
      <c r="Y89" s="1531"/>
      <c r="Z89" s="1532"/>
      <c r="AA89" s="688" t="s">
        <v>13</v>
      </c>
      <c r="AB89" s="1536" t="str">
        <f>IF(Z110=0,"","x")</f>
        <v/>
      </c>
    </row>
    <row r="90" spans="1:28" ht="2.25" customHeight="1">
      <c r="A90" s="1529"/>
      <c r="B90" s="1529"/>
      <c r="C90" s="1529"/>
      <c r="D90" s="1529"/>
      <c r="E90" s="1529"/>
      <c r="F90" s="1529"/>
      <c r="G90" s="1529"/>
      <c r="H90" s="1529"/>
      <c r="I90" s="1529"/>
      <c r="J90" s="1529"/>
      <c r="K90" s="1529"/>
      <c r="L90" s="1529"/>
      <c r="M90" s="1529"/>
      <c r="N90" s="1529"/>
      <c r="O90" s="1529"/>
      <c r="P90" s="1529"/>
      <c r="Q90" s="1529"/>
      <c r="R90" s="1529"/>
      <c r="S90" s="1529"/>
      <c r="T90" s="1529"/>
      <c r="U90" s="1529"/>
      <c r="V90" s="1529"/>
      <c r="W90" s="1533"/>
      <c r="X90" s="1534"/>
      <c r="Y90" s="1534"/>
      <c r="Z90" s="1535"/>
      <c r="AA90" s="689"/>
      <c r="AB90" s="1537"/>
    </row>
    <row r="91" spans="1:28" ht="22.5" customHeight="1">
      <c r="A91" s="1284" t="s">
        <v>536</v>
      </c>
      <c r="B91" s="1284"/>
      <c r="C91" s="1284"/>
      <c r="D91" s="1284"/>
      <c r="E91" s="1284"/>
      <c r="F91" s="1284"/>
      <c r="G91" s="1284"/>
      <c r="H91" s="1284"/>
      <c r="I91" s="1284"/>
      <c r="J91" s="1284"/>
      <c r="K91" s="1284"/>
      <c r="L91" s="1284"/>
      <c r="M91" s="1284"/>
      <c r="N91" s="1284"/>
      <c r="O91" s="1284"/>
      <c r="P91" s="1284"/>
      <c r="Q91" s="1284"/>
      <c r="R91" s="1284"/>
      <c r="S91" s="1284"/>
      <c r="T91" s="1284"/>
      <c r="U91" s="1284"/>
      <c r="V91" s="1284"/>
      <c r="W91" s="1284"/>
      <c r="X91" s="1284"/>
      <c r="Y91" s="1284"/>
      <c r="Z91" s="1284"/>
      <c r="AA91" s="1284"/>
      <c r="AB91" s="1284"/>
    </row>
    <row r="92" spans="1:28" ht="2.25" customHeight="1">
      <c r="A92" s="563"/>
      <c r="B92" s="563"/>
      <c r="C92" s="563"/>
      <c r="D92" s="563"/>
      <c r="E92" s="563"/>
      <c r="F92" s="563"/>
      <c r="G92" s="563"/>
      <c r="H92" s="563"/>
      <c r="I92" s="563"/>
      <c r="J92" s="563"/>
      <c r="K92" s="563"/>
      <c r="L92" s="563"/>
      <c r="M92" s="563"/>
      <c r="N92" s="563"/>
      <c r="O92" s="563"/>
      <c r="P92" s="563"/>
      <c r="Q92" s="563"/>
      <c r="R92" s="563"/>
      <c r="S92" s="563"/>
      <c r="T92" s="563"/>
      <c r="U92" s="563"/>
      <c r="V92" s="563"/>
      <c r="W92" s="563"/>
      <c r="X92" s="563"/>
      <c r="Y92" s="563"/>
      <c r="Z92" s="563"/>
      <c r="AA92" s="563"/>
      <c r="AB92" s="228"/>
    </row>
    <row r="93" spans="1:28" ht="18" customHeight="1">
      <c r="A93" s="1234" t="s">
        <v>274</v>
      </c>
      <c r="B93" s="1223"/>
      <c r="C93" s="1223"/>
      <c r="D93" s="1223"/>
      <c r="E93" s="1223"/>
      <c r="F93" s="1223"/>
      <c r="G93" s="1223"/>
      <c r="H93" s="1223"/>
      <c r="I93" s="1223"/>
      <c r="J93" s="1223"/>
      <c r="K93" s="1223"/>
      <c r="L93" s="1223"/>
      <c r="M93" s="1223"/>
      <c r="N93" s="1223"/>
      <c r="O93" s="1223"/>
      <c r="P93" s="1223"/>
      <c r="Q93" s="1223"/>
      <c r="R93" s="1223"/>
      <c r="S93" s="1223"/>
      <c r="T93" s="1223"/>
      <c r="U93" s="1223"/>
      <c r="V93" s="1223"/>
      <c r="W93" s="1223"/>
      <c r="X93" s="1223"/>
      <c r="Y93" s="1223"/>
      <c r="Z93" s="1223"/>
      <c r="AA93" s="1223"/>
      <c r="AB93" s="1224"/>
    </row>
    <row r="94" spans="1:28" ht="35.25" customHeight="1">
      <c r="A94" s="1457" t="s">
        <v>272</v>
      </c>
      <c r="B94" s="1457"/>
      <c r="C94" s="1457" t="s">
        <v>226</v>
      </c>
      <c r="D94" s="1457"/>
      <c r="E94" s="1457"/>
      <c r="F94" s="1457" t="s">
        <v>227</v>
      </c>
      <c r="G94" s="1457"/>
      <c r="H94" s="1457"/>
      <c r="I94" s="1457"/>
      <c r="J94" s="1457"/>
      <c r="K94" s="1457" t="s">
        <v>242</v>
      </c>
      <c r="L94" s="1458"/>
      <c r="M94" s="1458"/>
      <c r="N94" s="1458"/>
      <c r="O94" s="1458"/>
      <c r="P94" s="1457" t="s">
        <v>453</v>
      </c>
      <c r="Q94" s="1458"/>
      <c r="R94" s="1458"/>
      <c r="S94" s="1458"/>
      <c r="T94" s="1458"/>
      <c r="U94" s="1458"/>
      <c r="V94" s="1459" t="s">
        <v>228</v>
      </c>
      <c r="W94" s="1459"/>
      <c r="X94" s="1459"/>
      <c r="Y94" s="1459"/>
      <c r="Z94" s="1457" t="s">
        <v>328</v>
      </c>
      <c r="AA94" s="1457"/>
      <c r="AB94" s="1457"/>
    </row>
    <row r="95" spans="1:28" ht="18" customHeight="1">
      <c r="A95" s="1477" t="s">
        <v>756</v>
      </c>
      <c r="B95" s="1477"/>
      <c r="C95" s="1477"/>
      <c r="D95" s="1477"/>
      <c r="E95" s="1477"/>
      <c r="F95" s="1477"/>
      <c r="G95" s="1477"/>
      <c r="H95" s="1477"/>
      <c r="I95" s="1477"/>
      <c r="J95" s="1477"/>
      <c r="K95" s="1477"/>
      <c r="L95" s="1477"/>
      <c r="M95" s="1477"/>
      <c r="N95" s="1477"/>
      <c r="O95" s="1477"/>
      <c r="P95" s="1477"/>
      <c r="Q95" s="1477"/>
      <c r="R95" s="1477"/>
      <c r="S95" s="1477"/>
      <c r="T95" s="1477"/>
      <c r="U95" s="1477"/>
      <c r="V95" s="1477"/>
      <c r="W95" s="1477"/>
      <c r="X95" s="1477"/>
      <c r="Y95" s="1477"/>
      <c r="Z95" s="1477"/>
      <c r="AA95" s="1477"/>
      <c r="AB95" s="1477"/>
    </row>
    <row r="96" spans="1:28" ht="42" customHeight="1">
      <c r="A96" s="1452" t="s">
        <v>181</v>
      </c>
      <c r="B96" s="1452"/>
      <c r="C96" s="1512" t="s">
        <v>181</v>
      </c>
      <c r="D96" s="1512"/>
      <c r="E96" s="1512"/>
      <c r="F96" s="1452" t="s">
        <v>181</v>
      </c>
      <c r="G96" s="1452"/>
      <c r="H96" s="1452"/>
      <c r="I96" s="1452"/>
      <c r="J96" s="1452"/>
      <c r="K96" s="1453" t="s">
        <v>752</v>
      </c>
      <c r="L96" s="1453"/>
      <c r="M96" s="1453"/>
      <c r="N96" s="1453"/>
      <c r="O96" s="1453"/>
      <c r="P96" s="1452" t="s">
        <v>181</v>
      </c>
      <c r="Q96" s="1452"/>
      <c r="R96" s="1452"/>
      <c r="S96" s="1452"/>
      <c r="T96" s="1452"/>
      <c r="U96" s="1452"/>
      <c r="V96" s="1513"/>
      <c r="W96" s="1514"/>
      <c r="X96" s="1514"/>
      <c r="Y96" s="1514"/>
      <c r="Z96" s="1456"/>
      <c r="AA96" s="1456"/>
      <c r="AB96" s="1456"/>
    </row>
    <row r="97" spans="1:30" s="411" customFormat="1" ht="42" customHeight="1">
      <c r="A97" s="1452"/>
      <c r="B97" s="1452"/>
      <c r="C97" s="1512"/>
      <c r="D97" s="1512"/>
      <c r="E97" s="1512"/>
      <c r="F97" s="1452"/>
      <c r="G97" s="1452"/>
      <c r="H97" s="1452"/>
      <c r="I97" s="1452"/>
      <c r="J97" s="1452"/>
      <c r="K97" s="1464" t="s">
        <v>752</v>
      </c>
      <c r="L97" s="1464"/>
      <c r="M97" s="1464"/>
      <c r="N97" s="1464"/>
      <c r="O97" s="1464"/>
      <c r="P97" s="1452"/>
      <c r="Q97" s="1452"/>
      <c r="R97" s="1452"/>
      <c r="S97" s="1452"/>
      <c r="T97" s="1452"/>
      <c r="U97" s="1452"/>
      <c r="V97" s="1513"/>
      <c r="W97" s="1514"/>
      <c r="X97" s="1514"/>
      <c r="Y97" s="1514"/>
      <c r="Z97" s="1456"/>
      <c r="AA97" s="1456"/>
      <c r="AB97" s="1456"/>
    </row>
    <row r="98" spans="1:30" ht="21" customHeight="1">
      <c r="A98" s="1447" t="s">
        <v>924</v>
      </c>
      <c r="B98" s="1448"/>
      <c r="C98" s="1448"/>
      <c r="D98" s="1448"/>
      <c r="E98" s="1448"/>
      <c r="F98" s="1448"/>
      <c r="G98" s="1448"/>
      <c r="H98" s="1448"/>
      <c r="I98" s="1448"/>
      <c r="J98" s="1448"/>
      <c r="K98" s="1448"/>
      <c r="L98" s="1448"/>
      <c r="M98" s="1448"/>
      <c r="N98" s="1448"/>
      <c r="O98" s="1448"/>
      <c r="P98" s="1448"/>
      <c r="Q98" s="1448"/>
      <c r="R98" s="1448"/>
      <c r="S98" s="1448"/>
      <c r="T98" s="1448"/>
      <c r="U98" s="1448"/>
      <c r="V98" s="1448"/>
      <c r="W98" s="1448"/>
      <c r="X98" s="1448"/>
      <c r="Y98" s="1448"/>
      <c r="Z98" s="1448"/>
      <c r="AA98" s="1448"/>
      <c r="AB98" s="1449"/>
      <c r="AD98" s="532" t="s">
        <v>708</v>
      </c>
    </row>
    <row r="99" spans="1:30" ht="42" customHeight="1">
      <c r="A99" s="1452"/>
      <c r="B99" s="1452"/>
      <c r="C99" s="1512"/>
      <c r="D99" s="1512"/>
      <c r="E99" s="1512"/>
      <c r="F99" s="1452"/>
      <c r="G99" s="1452"/>
      <c r="H99" s="1452"/>
      <c r="I99" s="1452"/>
      <c r="J99" s="1452"/>
      <c r="K99" s="1453" t="s">
        <v>844</v>
      </c>
      <c r="L99" s="1453"/>
      <c r="M99" s="1453"/>
      <c r="N99" s="1453"/>
      <c r="O99" s="1453"/>
      <c r="P99" s="1452"/>
      <c r="Q99" s="1452"/>
      <c r="R99" s="1452"/>
      <c r="S99" s="1452"/>
      <c r="T99" s="1452"/>
      <c r="U99" s="1452"/>
      <c r="V99" s="1513"/>
      <c r="W99" s="1514"/>
      <c r="X99" s="1514"/>
      <c r="Y99" s="1514"/>
      <c r="Z99" s="1456"/>
      <c r="AA99" s="1456"/>
      <c r="AB99" s="1456"/>
      <c r="AD99" s="530" t="s">
        <v>709</v>
      </c>
    </row>
    <row r="100" spans="1:30" s="411" customFormat="1" ht="42" customHeight="1">
      <c r="A100" s="1452"/>
      <c r="B100" s="1452"/>
      <c r="C100" s="1512"/>
      <c r="D100" s="1512"/>
      <c r="E100" s="1512"/>
      <c r="F100" s="1452"/>
      <c r="G100" s="1452"/>
      <c r="H100" s="1452"/>
      <c r="I100" s="1452"/>
      <c r="J100" s="1452"/>
      <c r="K100" s="1464" t="s">
        <v>844</v>
      </c>
      <c r="L100" s="1464"/>
      <c r="M100" s="1464"/>
      <c r="N100" s="1464"/>
      <c r="O100" s="1464"/>
      <c r="P100" s="1452"/>
      <c r="Q100" s="1452"/>
      <c r="R100" s="1452"/>
      <c r="S100" s="1452"/>
      <c r="T100" s="1452"/>
      <c r="U100" s="1452"/>
      <c r="V100" s="1513"/>
      <c r="W100" s="1514"/>
      <c r="X100" s="1514"/>
      <c r="Y100" s="1514"/>
      <c r="Z100" s="1456"/>
      <c r="AA100" s="1456"/>
      <c r="AB100" s="1456"/>
    </row>
    <row r="101" spans="1:30" ht="18" customHeight="1">
      <c r="A101" s="1515" t="s">
        <v>925</v>
      </c>
      <c r="B101" s="1516"/>
      <c r="C101" s="1516"/>
      <c r="D101" s="1516"/>
      <c r="E101" s="1516"/>
      <c r="F101" s="1516"/>
      <c r="G101" s="1516"/>
      <c r="H101" s="1516"/>
      <c r="I101" s="1516"/>
      <c r="J101" s="1516"/>
      <c r="K101" s="1516"/>
      <c r="L101" s="1516"/>
      <c r="M101" s="1516"/>
      <c r="N101" s="1516"/>
      <c r="O101" s="1516"/>
      <c r="P101" s="1516"/>
      <c r="Q101" s="1516"/>
      <c r="R101" s="1516"/>
      <c r="S101" s="1516"/>
      <c r="T101" s="1516"/>
      <c r="U101" s="1516"/>
      <c r="V101" s="1516"/>
      <c r="W101" s="1516"/>
      <c r="X101" s="1516"/>
      <c r="Y101" s="1516"/>
      <c r="Z101" s="1516"/>
      <c r="AA101" s="1516"/>
      <c r="AB101" s="1517"/>
    </row>
    <row r="102" spans="1:30" ht="42" customHeight="1">
      <c r="A102" s="1452" t="s">
        <v>181</v>
      </c>
      <c r="B102" s="1452"/>
      <c r="C102" s="1512" t="s">
        <v>181</v>
      </c>
      <c r="D102" s="1512"/>
      <c r="E102" s="1512"/>
      <c r="F102" s="1452" t="s">
        <v>181</v>
      </c>
      <c r="G102" s="1452"/>
      <c r="H102" s="1452"/>
      <c r="I102" s="1452"/>
      <c r="J102" s="1452"/>
      <c r="K102" s="1453" t="s">
        <v>841</v>
      </c>
      <c r="L102" s="1453"/>
      <c r="M102" s="1453"/>
      <c r="N102" s="1453"/>
      <c r="O102" s="1453"/>
      <c r="P102" s="1452" t="s">
        <v>181</v>
      </c>
      <c r="Q102" s="1452"/>
      <c r="R102" s="1452"/>
      <c r="S102" s="1452"/>
      <c r="T102" s="1452"/>
      <c r="U102" s="1452"/>
      <c r="V102" s="1513"/>
      <c r="W102" s="1514"/>
      <c r="X102" s="1514"/>
      <c r="Y102" s="1514"/>
      <c r="Z102" s="1456"/>
      <c r="AA102" s="1456"/>
      <c r="AB102" s="1456"/>
    </row>
    <row r="103" spans="1:30" s="411" customFormat="1" ht="42" customHeight="1">
      <c r="A103" s="1452" t="s">
        <v>181</v>
      </c>
      <c r="B103" s="1452"/>
      <c r="C103" s="1512" t="s">
        <v>181</v>
      </c>
      <c r="D103" s="1512"/>
      <c r="E103" s="1512"/>
      <c r="F103" s="1452" t="s">
        <v>181</v>
      </c>
      <c r="G103" s="1452"/>
      <c r="H103" s="1452"/>
      <c r="I103" s="1452"/>
      <c r="J103" s="1452"/>
      <c r="K103" s="1464" t="s">
        <v>862</v>
      </c>
      <c r="L103" s="1464"/>
      <c r="M103" s="1464"/>
      <c r="N103" s="1464"/>
      <c r="O103" s="1464"/>
      <c r="P103" s="1452" t="s">
        <v>181</v>
      </c>
      <c r="Q103" s="1452"/>
      <c r="R103" s="1452"/>
      <c r="S103" s="1452"/>
      <c r="T103" s="1452"/>
      <c r="U103" s="1452"/>
      <c r="V103" s="1513"/>
      <c r="W103" s="1514"/>
      <c r="X103" s="1514"/>
      <c r="Y103" s="1514"/>
      <c r="Z103" s="1456"/>
      <c r="AA103" s="1456"/>
      <c r="AB103" s="1456"/>
    </row>
    <row r="104" spans="1:30" ht="18" customHeight="1">
      <c r="A104" s="1477" t="s">
        <v>926</v>
      </c>
      <c r="B104" s="1477"/>
      <c r="C104" s="1477"/>
      <c r="D104" s="1477"/>
      <c r="E104" s="1477"/>
      <c r="F104" s="1477"/>
      <c r="G104" s="1477"/>
      <c r="H104" s="1477"/>
      <c r="I104" s="1477"/>
      <c r="J104" s="1477"/>
      <c r="K104" s="1477"/>
      <c r="L104" s="1477"/>
      <c r="M104" s="1477"/>
      <c r="N104" s="1477"/>
      <c r="O104" s="1477"/>
      <c r="P104" s="1477"/>
      <c r="Q104" s="1477"/>
      <c r="R104" s="1477"/>
      <c r="S104" s="1477"/>
      <c r="T104" s="1477"/>
      <c r="U104" s="1477"/>
      <c r="V104" s="1477"/>
      <c r="W104" s="1477"/>
      <c r="X104" s="1477"/>
      <c r="Y104" s="1477"/>
      <c r="Z104" s="1477"/>
      <c r="AA104" s="1477"/>
      <c r="AB104" s="1477"/>
    </row>
    <row r="105" spans="1:30" ht="42" customHeight="1">
      <c r="A105" s="1452" t="s">
        <v>181</v>
      </c>
      <c r="B105" s="1452"/>
      <c r="C105" s="1512" t="s">
        <v>181</v>
      </c>
      <c r="D105" s="1512"/>
      <c r="E105" s="1512"/>
      <c r="F105" s="1452" t="s">
        <v>181</v>
      </c>
      <c r="G105" s="1452"/>
      <c r="H105" s="1452"/>
      <c r="I105" s="1452"/>
      <c r="J105" s="1452"/>
      <c r="K105" s="1518" t="s">
        <v>846</v>
      </c>
      <c r="L105" s="1519"/>
      <c r="M105" s="1519"/>
      <c r="N105" s="1519"/>
      <c r="O105" s="1520"/>
      <c r="P105" s="1452" t="s">
        <v>181</v>
      </c>
      <c r="Q105" s="1452"/>
      <c r="R105" s="1452"/>
      <c r="S105" s="1452"/>
      <c r="T105" s="1452"/>
      <c r="U105" s="1452"/>
      <c r="V105" s="1513"/>
      <c r="W105" s="1514"/>
      <c r="X105" s="1514"/>
      <c r="Y105" s="1514"/>
      <c r="Z105" s="1456"/>
      <c r="AA105" s="1456"/>
      <c r="AB105" s="1456"/>
    </row>
    <row r="106" spans="1:30" s="411" customFormat="1" ht="42" customHeight="1">
      <c r="A106" s="1452" t="s">
        <v>181</v>
      </c>
      <c r="B106" s="1452"/>
      <c r="C106" s="1512" t="s">
        <v>181</v>
      </c>
      <c r="D106" s="1512"/>
      <c r="E106" s="1512"/>
      <c r="F106" s="1452" t="s">
        <v>181</v>
      </c>
      <c r="G106" s="1452"/>
      <c r="H106" s="1452"/>
      <c r="I106" s="1452"/>
      <c r="J106" s="1452"/>
      <c r="K106" s="1521" t="s">
        <v>850</v>
      </c>
      <c r="L106" s="1522"/>
      <c r="M106" s="1522"/>
      <c r="N106" s="1522"/>
      <c r="O106" s="1523"/>
      <c r="P106" s="1452" t="s">
        <v>181</v>
      </c>
      <c r="Q106" s="1452"/>
      <c r="R106" s="1452"/>
      <c r="S106" s="1452"/>
      <c r="T106" s="1452"/>
      <c r="U106" s="1452"/>
      <c r="V106" s="1513"/>
      <c r="W106" s="1514"/>
      <c r="X106" s="1514"/>
      <c r="Y106" s="1514"/>
      <c r="Z106" s="1456"/>
      <c r="AA106" s="1456"/>
      <c r="AB106" s="1456"/>
    </row>
    <row r="107" spans="1:30" ht="34.5" customHeight="1">
      <c r="A107" s="498" t="s">
        <v>537</v>
      </c>
      <c r="B107" s="1478" t="s">
        <v>594</v>
      </c>
      <c r="C107" s="1478"/>
      <c r="D107" s="1478"/>
      <c r="E107" s="1478"/>
      <c r="F107" s="1478"/>
      <c r="G107" s="1478"/>
      <c r="H107" s="1478"/>
      <c r="I107" s="1478"/>
      <c r="J107" s="1478"/>
      <c r="K107" s="1478"/>
      <c r="L107" s="1478"/>
      <c r="M107" s="1478"/>
      <c r="N107" s="1478"/>
      <c r="O107" s="1478"/>
      <c r="P107" s="1478"/>
      <c r="Q107" s="1478"/>
      <c r="R107" s="1478"/>
      <c r="S107" s="1478"/>
      <c r="T107" s="1478"/>
      <c r="U107" s="1478"/>
      <c r="V107" s="1478"/>
      <c r="W107" s="1478"/>
      <c r="X107" s="1478"/>
      <c r="Y107" s="1478"/>
      <c r="Z107" s="1456"/>
      <c r="AA107" s="1456"/>
      <c r="AB107" s="1456"/>
    </row>
    <row r="108" spans="1:30" ht="30" customHeight="1">
      <c r="A108" s="498" t="s">
        <v>538</v>
      </c>
      <c r="B108" s="1478" t="s">
        <v>597</v>
      </c>
      <c r="C108" s="1478"/>
      <c r="D108" s="1478"/>
      <c r="E108" s="1478"/>
      <c r="F108" s="1478"/>
      <c r="G108" s="1478"/>
      <c r="H108" s="1478"/>
      <c r="I108" s="1478"/>
      <c r="J108" s="1478"/>
      <c r="K108" s="1478"/>
      <c r="L108" s="1478"/>
      <c r="M108" s="1478"/>
      <c r="N108" s="1478"/>
      <c r="O108" s="1478"/>
      <c r="P108" s="1478"/>
      <c r="Q108" s="1478"/>
      <c r="R108" s="1478"/>
      <c r="S108" s="1478"/>
      <c r="T108" s="1478"/>
      <c r="U108" s="1478"/>
      <c r="V108" s="1478"/>
      <c r="W108" s="1478"/>
      <c r="X108" s="1478"/>
      <c r="Y108" s="1478"/>
      <c r="Z108" s="1480"/>
      <c r="AA108" s="1480"/>
      <c r="AB108" s="1480"/>
    </row>
    <row r="109" spans="1:30" ht="40.5" customHeight="1">
      <c r="A109" s="498" t="s">
        <v>539</v>
      </c>
      <c r="B109" s="1478" t="s">
        <v>596</v>
      </c>
      <c r="C109" s="1478"/>
      <c r="D109" s="1478"/>
      <c r="E109" s="1478"/>
      <c r="F109" s="1478"/>
      <c r="G109" s="1478"/>
      <c r="H109" s="1478"/>
      <c r="I109" s="1478"/>
      <c r="J109" s="1478"/>
      <c r="K109" s="1478"/>
      <c r="L109" s="1478"/>
      <c r="M109" s="1478"/>
      <c r="N109" s="1478"/>
      <c r="O109" s="1478"/>
      <c r="P109" s="1478"/>
      <c r="Q109" s="1478"/>
      <c r="R109" s="1478"/>
      <c r="S109" s="1478"/>
      <c r="T109" s="1478"/>
      <c r="U109" s="1478"/>
      <c r="V109" s="1478"/>
      <c r="W109" s="1478"/>
      <c r="X109" s="1478"/>
      <c r="Y109" s="1478"/>
      <c r="Z109" s="1480"/>
      <c r="AA109" s="1480"/>
      <c r="AB109" s="1480"/>
    </row>
    <row r="110" spans="1:30" ht="30" customHeight="1">
      <c r="A110" s="498" t="s">
        <v>551</v>
      </c>
      <c r="B110" s="1229" t="s">
        <v>229</v>
      </c>
      <c r="C110" s="1229"/>
      <c r="D110" s="1229"/>
      <c r="E110" s="1229"/>
      <c r="F110" s="1229"/>
      <c r="G110" s="1229"/>
      <c r="H110" s="1229"/>
      <c r="I110" s="1229"/>
      <c r="J110" s="1229"/>
      <c r="K110" s="1229"/>
      <c r="L110" s="1229"/>
      <c r="M110" s="1229"/>
      <c r="N110" s="1229"/>
      <c r="O110" s="1229"/>
      <c r="P110" s="1229"/>
      <c r="Q110" s="1229"/>
      <c r="R110" s="1229"/>
      <c r="S110" s="1229"/>
      <c r="T110" s="1229"/>
      <c r="U110" s="1229"/>
      <c r="V110" s="1229"/>
      <c r="W110" s="1229"/>
      <c r="X110" s="1229"/>
      <c r="Y110" s="1229"/>
      <c r="Z110" s="1479">
        <f>SUM(Z96:AB97,Z99:AB100,Z102:AB103,Z105:AB109)</f>
        <v>0</v>
      </c>
      <c r="AA110" s="1479"/>
      <c r="AB110" s="1479"/>
    </row>
    <row r="111" spans="1:30" ht="14.25" customHeight="1">
      <c r="A111" s="1482" t="s">
        <v>552</v>
      </c>
      <c r="B111" s="1485" t="s">
        <v>454</v>
      </c>
      <c r="C111" s="1486"/>
      <c r="D111" s="1486"/>
      <c r="E111" s="1486"/>
      <c r="F111" s="1486"/>
      <c r="G111" s="1486"/>
      <c r="H111" s="1487"/>
      <c r="I111" s="1524" t="str">
        <f>IF(Z110&gt;0,"Wpisz wartość kursu EUR do PLN","nd")</f>
        <v>nd</v>
      </c>
      <c r="J111" s="1525"/>
      <c r="K111" s="1526"/>
      <c r="L111" s="229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1498" t="s">
        <v>281</v>
      </c>
      <c r="Z111" s="1500" t="str">
        <f>IF(Z110=0,"",W89-Z110)</f>
        <v/>
      </c>
      <c r="AA111" s="1501"/>
      <c r="AB111" s="1502"/>
    </row>
    <row r="112" spans="1:30" ht="14.25" customHeight="1">
      <c r="A112" s="1483"/>
      <c r="B112" s="1488"/>
      <c r="C112" s="879"/>
      <c r="D112" s="879"/>
      <c r="E112" s="879"/>
      <c r="F112" s="879"/>
      <c r="G112" s="879"/>
      <c r="H112" s="1489"/>
      <c r="I112" s="1492"/>
      <c r="J112" s="1493"/>
      <c r="K112" s="1494"/>
      <c r="L112" s="1506" t="s">
        <v>280</v>
      </c>
      <c r="M112" s="1507"/>
      <c r="N112" s="1440"/>
      <c r="O112" s="1441"/>
      <c r="P112" s="1441"/>
      <c r="Q112" s="1441"/>
      <c r="R112" s="1441"/>
      <c r="S112" s="1441"/>
      <c r="T112" s="1441"/>
      <c r="U112" s="1441"/>
      <c r="V112" s="1441"/>
      <c r="W112" s="1442"/>
      <c r="X112" s="578"/>
      <c r="Y112" s="1499"/>
      <c r="Z112" s="1503"/>
      <c r="AA112" s="1504"/>
      <c r="AB112" s="1505"/>
    </row>
    <row r="113" spans="1:30" ht="25.5" customHeight="1">
      <c r="A113" s="1484"/>
      <c r="B113" s="1490"/>
      <c r="C113" s="1462"/>
      <c r="D113" s="1462"/>
      <c r="E113" s="1462"/>
      <c r="F113" s="1462"/>
      <c r="G113" s="1462"/>
      <c r="H113" s="1491"/>
      <c r="I113" s="1495"/>
      <c r="J113" s="1496"/>
      <c r="K113" s="1497"/>
      <c r="L113" s="1508"/>
      <c r="M113" s="1509"/>
      <c r="N113" s="1510" t="s">
        <v>115</v>
      </c>
      <c r="O113" s="1510"/>
      <c r="P113" s="1510"/>
      <c r="Q113" s="1510"/>
      <c r="R113" s="1510"/>
      <c r="S113" s="1510"/>
      <c r="T113" s="1510"/>
      <c r="U113" s="1510"/>
      <c r="V113" s="1510"/>
      <c r="W113" s="1510"/>
      <c r="X113" s="231"/>
      <c r="Y113" s="588" t="s">
        <v>10</v>
      </c>
      <c r="Z113" s="1479" t="str">
        <f>IF(Z110=0,"",Z111*I111)</f>
        <v/>
      </c>
      <c r="AA113" s="1479"/>
      <c r="AB113" s="1479"/>
    </row>
    <row r="114" spans="1:30" ht="6" customHeight="1">
      <c r="A114" s="590"/>
      <c r="B114" s="225"/>
      <c r="C114" s="225"/>
      <c r="D114" s="225"/>
      <c r="E114" s="225"/>
      <c r="F114" s="225"/>
      <c r="G114" s="226"/>
      <c r="H114" s="226"/>
      <c r="I114" s="226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38"/>
      <c r="U114" s="82"/>
      <c r="V114" s="226"/>
      <c r="W114" s="226"/>
      <c r="X114" s="226"/>
      <c r="Y114" s="226"/>
      <c r="Z114" s="226"/>
      <c r="AA114" s="226"/>
      <c r="AB114" s="226"/>
    </row>
    <row r="115" spans="1:30" ht="6" customHeight="1">
      <c r="A115" s="578"/>
      <c r="B115" s="578"/>
      <c r="C115" s="578"/>
      <c r="D115" s="578"/>
      <c r="E115" s="578"/>
      <c r="F115" s="578"/>
      <c r="G115" s="578"/>
      <c r="H115" s="578"/>
      <c r="I115" s="578"/>
      <c r="J115" s="578"/>
      <c r="K115" s="578"/>
      <c r="L115" s="578"/>
      <c r="M115" s="578"/>
      <c r="N115" s="578"/>
      <c r="O115" s="578"/>
      <c r="P115" s="578"/>
      <c r="Q115" s="578"/>
      <c r="R115" s="578"/>
      <c r="S115" s="578"/>
      <c r="T115" s="578"/>
      <c r="U115" s="578"/>
      <c r="V115" s="578"/>
      <c r="W115" s="578"/>
      <c r="X115" s="578"/>
      <c r="Y115" s="578"/>
      <c r="Z115" s="578"/>
      <c r="AA115" s="578"/>
      <c r="AB115" s="578"/>
    </row>
    <row r="116" spans="1:30" ht="15" customHeight="1">
      <c r="A116" s="1545" t="s">
        <v>540</v>
      </c>
      <c r="B116" s="1546"/>
      <c r="C116" s="1546"/>
      <c r="D116" s="1546"/>
      <c r="E116" s="1546"/>
      <c r="F116" s="1546"/>
      <c r="G116" s="1546"/>
      <c r="H116" s="1546"/>
      <c r="I116" s="1546"/>
      <c r="J116" s="1546"/>
      <c r="K116" s="1546"/>
      <c r="L116" s="1546"/>
      <c r="M116" s="1546"/>
      <c r="N116" s="1546"/>
      <c r="O116" s="1546"/>
      <c r="P116" s="1546"/>
      <c r="Q116" s="1546"/>
      <c r="R116" s="1546"/>
      <c r="S116" s="1546"/>
      <c r="T116" s="1546"/>
      <c r="U116" s="1546"/>
      <c r="V116" s="1547"/>
      <c r="W116" s="1551">
        <v>20000</v>
      </c>
      <c r="X116" s="1552"/>
      <c r="Y116" s="1552"/>
      <c r="Z116" s="1553"/>
      <c r="AA116" s="583" t="s">
        <v>13</v>
      </c>
      <c r="AB116" s="1471" t="str">
        <f>IF(Z138=0,"","x")</f>
        <v/>
      </c>
    </row>
    <row r="117" spans="1:30" ht="3" customHeight="1">
      <c r="A117" s="1548"/>
      <c r="B117" s="1549"/>
      <c r="C117" s="1549"/>
      <c r="D117" s="1549"/>
      <c r="E117" s="1549"/>
      <c r="F117" s="1549"/>
      <c r="G117" s="1549"/>
      <c r="H117" s="1549"/>
      <c r="I117" s="1549"/>
      <c r="J117" s="1549"/>
      <c r="K117" s="1549"/>
      <c r="L117" s="1549"/>
      <c r="M117" s="1549"/>
      <c r="N117" s="1549"/>
      <c r="O117" s="1549"/>
      <c r="P117" s="1549"/>
      <c r="Q117" s="1549"/>
      <c r="R117" s="1549"/>
      <c r="S117" s="1549"/>
      <c r="T117" s="1549"/>
      <c r="U117" s="1549"/>
      <c r="V117" s="1550"/>
      <c r="W117" s="1554"/>
      <c r="X117" s="1555"/>
      <c r="Y117" s="1555"/>
      <c r="Z117" s="1556"/>
      <c r="AB117" s="1472"/>
      <c r="AD117" s="553"/>
    </row>
    <row r="118" spans="1:30" ht="13.15" customHeight="1">
      <c r="A118" s="563"/>
      <c r="B118" s="563"/>
      <c r="C118" s="563"/>
      <c r="D118" s="563"/>
      <c r="E118" s="563"/>
      <c r="F118" s="563"/>
      <c r="G118" s="563"/>
      <c r="H118" s="563"/>
      <c r="I118" s="563"/>
      <c r="J118" s="563"/>
      <c r="K118" s="563"/>
      <c r="L118" s="563"/>
      <c r="M118" s="563"/>
      <c r="N118" s="563"/>
      <c r="O118" s="563"/>
      <c r="P118" s="563"/>
      <c r="Q118" s="563"/>
      <c r="R118" s="563"/>
      <c r="S118" s="563"/>
      <c r="T118" s="563"/>
      <c r="U118" s="563"/>
      <c r="V118" s="563"/>
      <c r="W118" s="544"/>
      <c r="X118" s="544"/>
      <c r="Y118" s="544"/>
      <c r="Z118" s="544"/>
      <c r="AB118" s="545"/>
      <c r="AD118" s="553"/>
    </row>
    <row r="119" spans="1:30" ht="20.25" customHeight="1">
      <c r="A119" s="1351" t="s">
        <v>541</v>
      </c>
      <c r="B119" s="1351"/>
      <c r="C119" s="1351"/>
      <c r="D119" s="1351"/>
      <c r="E119" s="1351"/>
      <c r="F119" s="1351"/>
      <c r="G119" s="1351"/>
      <c r="H119" s="1351"/>
      <c r="I119" s="1351"/>
      <c r="J119" s="1351"/>
      <c r="K119" s="1351"/>
      <c r="L119" s="1351"/>
      <c r="M119" s="1351"/>
      <c r="N119" s="1351"/>
      <c r="O119" s="1351"/>
      <c r="P119" s="1351"/>
      <c r="Q119" s="1351"/>
      <c r="R119" s="1351"/>
      <c r="S119" s="1351"/>
      <c r="T119" s="1351"/>
      <c r="U119" s="1351"/>
      <c r="V119" s="1351"/>
      <c r="W119" s="1351"/>
      <c r="X119" s="1351"/>
      <c r="Y119" s="1351"/>
      <c r="Z119" s="1351"/>
      <c r="AA119" s="1351"/>
      <c r="AB119" s="1351"/>
    </row>
    <row r="120" spans="1:30" ht="2.25" customHeight="1">
      <c r="A120" s="563"/>
      <c r="B120" s="563"/>
      <c r="C120" s="563"/>
      <c r="D120" s="563"/>
      <c r="E120" s="563"/>
      <c r="F120" s="563"/>
      <c r="G120" s="563"/>
      <c r="H120" s="563"/>
      <c r="I120" s="563"/>
      <c r="J120" s="563"/>
      <c r="K120" s="563"/>
      <c r="L120" s="563"/>
      <c r="M120" s="563"/>
      <c r="N120" s="563"/>
      <c r="O120" s="563"/>
      <c r="P120" s="563"/>
      <c r="Q120" s="563"/>
      <c r="R120" s="563"/>
      <c r="S120" s="563"/>
      <c r="T120" s="563"/>
      <c r="U120" s="563"/>
      <c r="V120" s="563"/>
      <c r="W120" s="563"/>
      <c r="X120" s="563"/>
      <c r="Y120" s="563"/>
      <c r="Z120" s="563"/>
      <c r="AA120" s="563"/>
      <c r="AB120" s="228"/>
    </row>
    <row r="121" spans="1:30" ht="18" customHeight="1">
      <c r="A121" s="1234" t="s">
        <v>274</v>
      </c>
      <c r="B121" s="1223"/>
      <c r="C121" s="1223"/>
      <c r="D121" s="1223"/>
      <c r="E121" s="1223"/>
      <c r="F121" s="1223"/>
      <c r="G121" s="1223"/>
      <c r="H121" s="1223"/>
      <c r="I121" s="1223"/>
      <c r="J121" s="1223"/>
      <c r="K121" s="1223"/>
      <c r="L121" s="1223"/>
      <c r="M121" s="1223"/>
      <c r="N121" s="1223"/>
      <c r="O121" s="1223"/>
      <c r="P121" s="1223"/>
      <c r="Q121" s="1223"/>
      <c r="R121" s="1223"/>
      <c r="S121" s="1223"/>
      <c r="T121" s="1223"/>
      <c r="U121" s="1223"/>
      <c r="V121" s="1223"/>
      <c r="W121" s="1223"/>
      <c r="X121" s="1223"/>
      <c r="Y121" s="1223"/>
      <c r="Z121" s="1223"/>
      <c r="AA121" s="1223"/>
      <c r="AB121" s="1224"/>
    </row>
    <row r="122" spans="1:30" ht="35.25" customHeight="1">
      <c r="A122" s="1457" t="s">
        <v>272</v>
      </c>
      <c r="B122" s="1457"/>
      <c r="C122" s="1457" t="s">
        <v>226</v>
      </c>
      <c r="D122" s="1457"/>
      <c r="E122" s="1457"/>
      <c r="F122" s="1457" t="s">
        <v>227</v>
      </c>
      <c r="G122" s="1457"/>
      <c r="H122" s="1457"/>
      <c r="I122" s="1457"/>
      <c r="J122" s="1457"/>
      <c r="K122" s="1457" t="s">
        <v>242</v>
      </c>
      <c r="L122" s="1458"/>
      <c r="M122" s="1458"/>
      <c r="N122" s="1458"/>
      <c r="O122" s="1458"/>
      <c r="P122" s="1457" t="s">
        <v>530</v>
      </c>
      <c r="Q122" s="1458"/>
      <c r="R122" s="1458"/>
      <c r="S122" s="1458"/>
      <c r="T122" s="1458"/>
      <c r="U122" s="1458"/>
      <c r="V122" s="1459" t="s">
        <v>228</v>
      </c>
      <c r="W122" s="1459"/>
      <c r="X122" s="1459"/>
      <c r="Y122" s="1459"/>
      <c r="Z122" s="1457" t="s">
        <v>328</v>
      </c>
      <c r="AA122" s="1457"/>
      <c r="AB122" s="1457"/>
    </row>
    <row r="123" spans="1:30" ht="18.75" customHeight="1">
      <c r="A123" s="1477" t="s">
        <v>750</v>
      </c>
      <c r="B123" s="1477"/>
      <c r="C123" s="1477"/>
      <c r="D123" s="1477"/>
      <c r="E123" s="1477"/>
      <c r="F123" s="1477"/>
      <c r="G123" s="1477"/>
      <c r="H123" s="1477"/>
      <c r="I123" s="1477"/>
      <c r="J123" s="1477"/>
      <c r="K123" s="1477"/>
      <c r="L123" s="1477"/>
      <c r="M123" s="1477"/>
      <c r="N123" s="1477"/>
      <c r="O123" s="1477"/>
      <c r="P123" s="1477"/>
      <c r="Q123" s="1477"/>
      <c r="R123" s="1477"/>
      <c r="S123" s="1477"/>
      <c r="T123" s="1477"/>
      <c r="U123" s="1477"/>
      <c r="V123" s="1477"/>
      <c r="W123" s="1477"/>
      <c r="X123" s="1477"/>
      <c r="Y123" s="1477"/>
      <c r="Z123" s="1477"/>
      <c r="AA123" s="1477"/>
      <c r="AB123" s="1477"/>
    </row>
    <row r="124" spans="1:30" ht="42" customHeight="1">
      <c r="A124" s="1452"/>
      <c r="B124" s="1452"/>
      <c r="C124" s="1512"/>
      <c r="D124" s="1512"/>
      <c r="E124" s="1512"/>
      <c r="F124" s="1452"/>
      <c r="G124" s="1452"/>
      <c r="H124" s="1452"/>
      <c r="I124" s="1452"/>
      <c r="J124" s="1452"/>
      <c r="K124" s="1453" t="s">
        <v>751</v>
      </c>
      <c r="L124" s="1453"/>
      <c r="M124" s="1453"/>
      <c r="N124" s="1453"/>
      <c r="O124" s="1453"/>
      <c r="P124" s="1452"/>
      <c r="Q124" s="1452"/>
      <c r="R124" s="1452"/>
      <c r="S124" s="1452"/>
      <c r="T124" s="1452"/>
      <c r="U124" s="1452"/>
      <c r="V124" s="1513"/>
      <c r="W124" s="1514"/>
      <c r="X124" s="1514"/>
      <c r="Y124" s="1514"/>
      <c r="Z124" s="1456"/>
      <c r="AA124" s="1456"/>
      <c r="AB124" s="1456"/>
    </row>
    <row r="125" spans="1:30" s="411" customFormat="1" ht="42" customHeight="1">
      <c r="A125" s="1452"/>
      <c r="B125" s="1452"/>
      <c r="C125" s="1512"/>
      <c r="D125" s="1512"/>
      <c r="E125" s="1512"/>
      <c r="F125" s="1452"/>
      <c r="G125" s="1452"/>
      <c r="H125" s="1452"/>
      <c r="I125" s="1452"/>
      <c r="J125" s="1452"/>
      <c r="K125" s="1464" t="s">
        <v>752</v>
      </c>
      <c r="L125" s="1464"/>
      <c r="M125" s="1464"/>
      <c r="N125" s="1464"/>
      <c r="O125" s="1464"/>
      <c r="P125" s="1452"/>
      <c r="Q125" s="1452"/>
      <c r="R125" s="1452"/>
      <c r="S125" s="1452"/>
      <c r="T125" s="1452"/>
      <c r="U125" s="1452"/>
      <c r="V125" s="1513"/>
      <c r="W125" s="1514"/>
      <c r="X125" s="1514"/>
      <c r="Y125" s="1514"/>
      <c r="Z125" s="1456"/>
      <c r="AA125" s="1456"/>
      <c r="AB125" s="1456"/>
    </row>
    <row r="126" spans="1:30" ht="18.75" customHeight="1">
      <c r="A126" s="1447" t="s">
        <v>927</v>
      </c>
      <c r="B126" s="1448"/>
      <c r="C126" s="1448"/>
      <c r="D126" s="1448"/>
      <c r="E126" s="1448"/>
      <c r="F126" s="1448"/>
      <c r="G126" s="1448"/>
      <c r="H126" s="1448"/>
      <c r="I126" s="1448"/>
      <c r="J126" s="1448"/>
      <c r="K126" s="1448"/>
      <c r="L126" s="1448"/>
      <c r="M126" s="1448"/>
      <c r="N126" s="1448"/>
      <c r="O126" s="1448"/>
      <c r="P126" s="1448"/>
      <c r="Q126" s="1448"/>
      <c r="R126" s="1448"/>
      <c r="S126" s="1448"/>
      <c r="T126" s="1448"/>
      <c r="U126" s="1448"/>
      <c r="V126" s="1448"/>
      <c r="W126" s="1448"/>
      <c r="X126" s="1448"/>
      <c r="Y126" s="1448"/>
      <c r="Z126" s="1448"/>
      <c r="AA126" s="1448"/>
      <c r="AB126" s="1449"/>
      <c r="AD126" s="532" t="s">
        <v>708</v>
      </c>
    </row>
    <row r="127" spans="1:30" ht="42" customHeight="1">
      <c r="A127" s="1452"/>
      <c r="B127" s="1452"/>
      <c r="C127" s="1512"/>
      <c r="D127" s="1512"/>
      <c r="E127" s="1512"/>
      <c r="F127" s="1452"/>
      <c r="G127" s="1452"/>
      <c r="H127" s="1452"/>
      <c r="I127" s="1452"/>
      <c r="J127" s="1452"/>
      <c r="K127" s="1453" t="s">
        <v>847</v>
      </c>
      <c r="L127" s="1453"/>
      <c r="M127" s="1453"/>
      <c r="N127" s="1453"/>
      <c r="O127" s="1453"/>
      <c r="P127" s="1452"/>
      <c r="Q127" s="1452"/>
      <c r="R127" s="1452"/>
      <c r="S127" s="1452"/>
      <c r="T127" s="1452"/>
      <c r="U127" s="1452"/>
      <c r="V127" s="1513"/>
      <c r="W127" s="1514"/>
      <c r="X127" s="1514"/>
      <c r="Y127" s="1514"/>
      <c r="Z127" s="1456"/>
      <c r="AA127" s="1456"/>
      <c r="AB127" s="1456"/>
      <c r="AD127" s="530" t="s">
        <v>709</v>
      </c>
    </row>
    <row r="128" spans="1:30" s="411" customFormat="1" ht="42" customHeight="1">
      <c r="A128" s="1452"/>
      <c r="B128" s="1452"/>
      <c r="C128" s="1512"/>
      <c r="D128" s="1512"/>
      <c r="E128" s="1512"/>
      <c r="F128" s="1452"/>
      <c r="G128" s="1452"/>
      <c r="H128" s="1452"/>
      <c r="I128" s="1452"/>
      <c r="J128" s="1452"/>
      <c r="K128" s="1464" t="s">
        <v>847</v>
      </c>
      <c r="L128" s="1464"/>
      <c r="M128" s="1464"/>
      <c r="N128" s="1464"/>
      <c r="O128" s="1464"/>
      <c r="P128" s="1452"/>
      <c r="Q128" s="1452"/>
      <c r="R128" s="1452"/>
      <c r="S128" s="1452"/>
      <c r="T128" s="1452"/>
      <c r="U128" s="1452"/>
      <c r="V128" s="1513"/>
      <c r="W128" s="1514"/>
      <c r="X128" s="1514"/>
      <c r="Y128" s="1514"/>
      <c r="Z128" s="1456"/>
      <c r="AA128" s="1456"/>
      <c r="AB128" s="1456"/>
    </row>
    <row r="129" spans="1:28" ht="18.75" customHeight="1">
      <c r="A129" s="1515" t="s">
        <v>928</v>
      </c>
      <c r="B129" s="1516"/>
      <c r="C129" s="1516"/>
      <c r="D129" s="1516"/>
      <c r="E129" s="1516"/>
      <c r="F129" s="1516"/>
      <c r="G129" s="1516"/>
      <c r="H129" s="1516"/>
      <c r="I129" s="1516"/>
      <c r="J129" s="1516"/>
      <c r="K129" s="1516"/>
      <c r="L129" s="1516"/>
      <c r="M129" s="1516"/>
      <c r="N129" s="1516"/>
      <c r="O129" s="1516"/>
      <c r="P129" s="1516"/>
      <c r="Q129" s="1516"/>
      <c r="R129" s="1516"/>
      <c r="S129" s="1516"/>
      <c r="T129" s="1516"/>
      <c r="U129" s="1516"/>
      <c r="V129" s="1516"/>
      <c r="W129" s="1516"/>
      <c r="X129" s="1516"/>
      <c r="Y129" s="1516"/>
      <c r="Z129" s="1516"/>
      <c r="AA129" s="1516"/>
      <c r="AB129" s="1517"/>
    </row>
    <row r="130" spans="1:28" ht="42" customHeight="1">
      <c r="A130" s="1452" t="s">
        <v>181</v>
      </c>
      <c r="B130" s="1452"/>
      <c r="C130" s="1527" t="s">
        <v>181</v>
      </c>
      <c r="D130" s="1527"/>
      <c r="E130" s="1527"/>
      <c r="F130" s="1452" t="s">
        <v>181</v>
      </c>
      <c r="G130" s="1452"/>
      <c r="H130" s="1452"/>
      <c r="I130" s="1452"/>
      <c r="J130" s="1452"/>
      <c r="K130" s="1453" t="s">
        <v>848</v>
      </c>
      <c r="L130" s="1453"/>
      <c r="M130" s="1453"/>
      <c r="N130" s="1453"/>
      <c r="O130" s="1453"/>
      <c r="P130" s="1452" t="s">
        <v>181</v>
      </c>
      <c r="Q130" s="1452"/>
      <c r="R130" s="1452"/>
      <c r="S130" s="1452"/>
      <c r="T130" s="1452"/>
      <c r="U130" s="1452"/>
      <c r="V130" s="1513"/>
      <c r="W130" s="1514"/>
      <c r="X130" s="1514"/>
      <c r="Y130" s="1514"/>
      <c r="Z130" s="1456"/>
      <c r="AA130" s="1456"/>
      <c r="AB130" s="1456"/>
    </row>
    <row r="131" spans="1:28" s="411" customFormat="1" ht="42" customHeight="1">
      <c r="A131" s="1452" t="s">
        <v>181</v>
      </c>
      <c r="B131" s="1452"/>
      <c r="C131" s="1527" t="s">
        <v>181</v>
      </c>
      <c r="D131" s="1527"/>
      <c r="E131" s="1527"/>
      <c r="F131" s="1452" t="s">
        <v>181</v>
      </c>
      <c r="G131" s="1452"/>
      <c r="H131" s="1452"/>
      <c r="I131" s="1452"/>
      <c r="J131" s="1452"/>
      <c r="K131" s="1464" t="s">
        <v>862</v>
      </c>
      <c r="L131" s="1464"/>
      <c r="M131" s="1464"/>
      <c r="N131" s="1464"/>
      <c r="O131" s="1464"/>
      <c r="P131" s="1452" t="s">
        <v>181</v>
      </c>
      <c r="Q131" s="1452"/>
      <c r="R131" s="1452"/>
      <c r="S131" s="1452"/>
      <c r="T131" s="1452"/>
      <c r="U131" s="1452"/>
      <c r="V131" s="1513"/>
      <c r="W131" s="1514"/>
      <c r="X131" s="1514"/>
      <c r="Y131" s="1514"/>
      <c r="Z131" s="1456"/>
      <c r="AA131" s="1456"/>
      <c r="AB131" s="1456"/>
    </row>
    <row r="132" spans="1:28" ht="18.75" customHeight="1">
      <c r="A132" s="1477" t="s">
        <v>929</v>
      </c>
      <c r="B132" s="1477"/>
      <c r="C132" s="1477"/>
      <c r="D132" s="1477"/>
      <c r="E132" s="1477"/>
      <c r="F132" s="1477"/>
      <c r="G132" s="1477"/>
      <c r="H132" s="1477"/>
      <c r="I132" s="1477"/>
      <c r="J132" s="1477"/>
      <c r="K132" s="1477"/>
      <c r="L132" s="1477"/>
      <c r="M132" s="1477"/>
      <c r="N132" s="1477"/>
      <c r="O132" s="1477"/>
      <c r="P132" s="1477"/>
      <c r="Q132" s="1477"/>
      <c r="R132" s="1477"/>
      <c r="S132" s="1477"/>
      <c r="T132" s="1477"/>
      <c r="U132" s="1477"/>
      <c r="V132" s="1477"/>
      <c r="W132" s="1477"/>
      <c r="X132" s="1477"/>
      <c r="Y132" s="1477"/>
      <c r="Z132" s="1477"/>
      <c r="AA132" s="1477"/>
      <c r="AB132" s="1477"/>
    </row>
    <row r="133" spans="1:28" ht="42" customHeight="1">
      <c r="A133" s="1452" t="s">
        <v>181</v>
      </c>
      <c r="B133" s="1452"/>
      <c r="C133" s="1527" t="s">
        <v>181</v>
      </c>
      <c r="D133" s="1527"/>
      <c r="E133" s="1527"/>
      <c r="F133" s="1452" t="s">
        <v>181</v>
      </c>
      <c r="G133" s="1452"/>
      <c r="H133" s="1452"/>
      <c r="I133" s="1452"/>
      <c r="J133" s="1452"/>
      <c r="K133" s="1518" t="s">
        <v>840</v>
      </c>
      <c r="L133" s="1519"/>
      <c r="M133" s="1519"/>
      <c r="N133" s="1519"/>
      <c r="O133" s="1520"/>
      <c r="P133" s="1452" t="s">
        <v>181</v>
      </c>
      <c r="Q133" s="1452"/>
      <c r="R133" s="1452"/>
      <c r="S133" s="1452"/>
      <c r="T133" s="1452"/>
      <c r="U133" s="1452"/>
      <c r="V133" s="1513"/>
      <c r="W133" s="1514"/>
      <c r="X133" s="1514"/>
      <c r="Y133" s="1514"/>
      <c r="Z133" s="1456"/>
      <c r="AA133" s="1456"/>
      <c r="AB133" s="1456"/>
    </row>
    <row r="134" spans="1:28" s="411" customFormat="1" ht="42" customHeight="1">
      <c r="A134" s="1452" t="s">
        <v>181</v>
      </c>
      <c r="B134" s="1452"/>
      <c r="C134" s="1527" t="s">
        <v>181</v>
      </c>
      <c r="D134" s="1527"/>
      <c r="E134" s="1527"/>
      <c r="F134" s="1452" t="s">
        <v>181</v>
      </c>
      <c r="G134" s="1452"/>
      <c r="H134" s="1452"/>
      <c r="I134" s="1452"/>
      <c r="J134" s="1452"/>
      <c r="K134" s="1521" t="s">
        <v>849</v>
      </c>
      <c r="L134" s="1522"/>
      <c r="M134" s="1522"/>
      <c r="N134" s="1522"/>
      <c r="O134" s="1523"/>
      <c r="P134" s="1452" t="s">
        <v>181</v>
      </c>
      <c r="Q134" s="1452"/>
      <c r="R134" s="1452"/>
      <c r="S134" s="1452"/>
      <c r="T134" s="1452"/>
      <c r="U134" s="1452"/>
      <c r="V134" s="1513"/>
      <c r="W134" s="1514"/>
      <c r="X134" s="1514"/>
      <c r="Y134" s="1514"/>
      <c r="Z134" s="1456"/>
      <c r="AA134" s="1456"/>
      <c r="AB134" s="1456"/>
    </row>
    <row r="135" spans="1:28" ht="36" customHeight="1">
      <c r="A135" s="498" t="s">
        <v>542</v>
      </c>
      <c r="B135" s="1478" t="s">
        <v>594</v>
      </c>
      <c r="C135" s="1478"/>
      <c r="D135" s="1478"/>
      <c r="E135" s="1478"/>
      <c r="F135" s="1478"/>
      <c r="G135" s="1478"/>
      <c r="H135" s="1478"/>
      <c r="I135" s="1478"/>
      <c r="J135" s="1478"/>
      <c r="K135" s="1478"/>
      <c r="L135" s="1478"/>
      <c r="M135" s="1478"/>
      <c r="N135" s="1478"/>
      <c r="O135" s="1478"/>
      <c r="P135" s="1478"/>
      <c r="Q135" s="1478"/>
      <c r="R135" s="1478"/>
      <c r="S135" s="1478"/>
      <c r="T135" s="1478"/>
      <c r="U135" s="1478"/>
      <c r="V135" s="1478"/>
      <c r="W135" s="1478"/>
      <c r="X135" s="1478"/>
      <c r="Y135" s="1478"/>
      <c r="Z135" s="1456"/>
      <c r="AA135" s="1456"/>
      <c r="AB135" s="1456"/>
    </row>
    <row r="136" spans="1:28" ht="28.5" customHeight="1">
      <c r="A136" s="498" t="s">
        <v>543</v>
      </c>
      <c r="B136" s="1478" t="s">
        <v>597</v>
      </c>
      <c r="C136" s="1478"/>
      <c r="D136" s="1478"/>
      <c r="E136" s="1478"/>
      <c r="F136" s="1478"/>
      <c r="G136" s="1478"/>
      <c r="H136" s="1478"/>
      <c r="I136" s="1478"/>
      <c r="J136" s="1478"/>
      <c r="K136" s="1478"/>
      <c r="L136" s="1478"/>
      <c r="M136" s="1478"/>
      <c r="N136" s="1478"/>
      <c r="O136" s="1478"/>
      <c r="P136" s="1478"/>
      <c r="Q136" s="1478"/>
      <c r="R136" s="1478"/>
      <c r="S136" s="1478"/>
      <c r="T136" s="1478"/>
      <c r="U136" s="1478"/>
      <c r="V136" s="1478"/>
      <c r="W136" s="1478"/>
      <c r="X136" s="1478"/>
      <c r="Y136" s="1478"/>
      <c r="Z136" s="1480"/>
      <c r="AA136" s="1480"/>
      <c r="AB136" s="1480"/>
    </row>
    <row r="137" spans="1:28" ht="40.5" customHeight="1">
      <c r="A137" s="498" t="s">
        <v>544</v>
      </c>
      <c r="B137" s="1478" t="s">
        <v>596</v>
      </c>
      <c r="C137" s="1478"/>
      <c r="D137" s="1478"/>
      <c r="E137" s="1478"/>
      <c r="F137" s="1478"/>
      <c r="G137" s="1478"/>
      <c r="H137" s="1478"/>
      <c r="I137" s="1478"/>
      <c r="J137" s="1478"/>
      <c r="K137" s="1478"/>
      <c r="L137" s="1478"/>
      <c r="M137" s="1478"/>
      <c r="N137" s="1478"/>
      <c r="O137" s="1478"/>
      <c r="P137" s="1478"/>
      <c r="Q137" s="1478"/>
      <c r="R137" s="1478"/>
      <c r="S137" s="1478"/>
      <c r="T137" s="1478"/>
      <c r="U137" s="1478"/>
      <c r="V137" s="1478"/>
      <c r="W137" s="1478"/>
      <c r="X137" s="1478"/>
      <c r="Y137" s="1478"/>
      <c r="Z137" s="1480"/>
      <c r="AA137" s="1480"/>
      <c r="AB137" s="1480"/>
    </row>
    <row r="138" spans="1:28" ht="28.5" customHeight="1">
      <c r="A138" s="498" t="s">
        <v>553</v>
      </c>
      <c r="B138" s="1229" t="s">
        <v>229</v>
      </c>
      <c r="C138" s="1229"/>
      <c r="D138" s="1229"/>
      <c r="E138" s="1229"/>
      <c r="F138" s="1229"/>
      <c r="G138" s="1229"/>
      <c r="H138" s="1229"/>
      <c r="I138" s="1229"/>
      <c r="J138" s="1229"/>
      <c r="K138" s="1229"/>
      <c r="L138" s="1229"/>
      <c r="M138" s="1229"/>
      <c r="N138" s="1229"/>
      <c r="O138" s="1229"/>
      <c r="P138" s="1229"/>
      <c r="Q138" s="1229"/>
      <c r="R138" s="1229"/>
      <c r="S138" s="1229"/>
      <c r="T138" s="1229"/>
      <c r="U138" s="1229"/>
      <c r="V138" s="1229"/>
      <c r="W138" s="1229"/>
      <c r="X138" s="1229"/>
      <c r="Y138" s="1229"/>
      <c r="Z138" s="1479">
        <f>SUM(Z124:AB125,Z127:AB128,Z130:AB131,Z133:AB137)</f>
        <v>0</v>
      </c>
      <c r="AA138" s="1479"/>
      <c r="AB138" s="1479"/>
    </row>
    <row r="139" spans="1:28" ht="14.25" customHeight="1">
      <c r="A139" s="1482" t="s">
        <v>554</v>
      </c>
      <c r="B139" s="1538" t="s">
        <v>454</v>
      </c>
      <c r="C139" s="1158"/>
      <c r="D139" s="1158"/>
      <c r="E139" s="1158"/>
      <c r="F139" s="1158"/>
      <c r="G139" s="1158"/>
      <c r="H139" s="1539"/>
      <c r="I139" s="1524" t="str">
        <f>IF(Z138&gt;0,"Wpisz wartość kursu EUR do PLN","nd")</f>
        <v>nd</v>
      </c>
      <c r="J139" s="1525"/>
      <c r="K139" s="1526"/>
      <c r="L139" s="229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30"/>
      <c r="Y139" s="1498" t="s">
        <v>281</v>
      </c>
      <c r="Z139" s="1500" t="str">
        <f>IF(Z138=0,"",W116-Z138)</f>
        <v/>
      </c>
      <c r="AA139" s="1501"/>
      <c r="AB139" s="1502"/>
    </row>
    <row r="140" spans="1:28" ht="14.25" customHeight="1">
      <c r="A140" s="1483"/>
      <c r="B140" s="1540"/>
      <c r="C140" s="1351"/>
      <c r="D140" s="1351"/>
      <c r="E140" s="1351"/>
      <c r="F140" s="1351"/>
      <c r="G140" s="1351"/>
      <c r="H140" s="1541"/>
      <c r="I140" s="1492"/>
      <c r="J140" s="1493"/>
      <c r="K140" s="1494"/>
      <c r="L140" s="1506" t="s">
        <v>280</v>
      </c>
      <c r="M140" s="1507"/>
      <c r="N140" s="1437"/>
      <c r="O140" s="1438"/>
      <c r="P140" s="1438"/>
      <c r="Q140" s="1438"/>
      <c r="R140" s="1438"/>
      <c r="S140" s="1438"/>
      <c r="T140" s="1438"/>
      <c r="U140" s="1438"/>
      <c r="V140" s="1438"/>
      <c r="W140" s="1439"/>
      <c r="Y140" s="1499"/>
      <c r="Z140" s="1503"/>
      <c r="AA140" s="1504"/>
      <c r="AB140" s="1505"/>
    </row>
    <row r="141" spans="1:28" ht="25.5" customHeight="1">
      <c r="A141" s="1484"/>
      <c r="B141" s="1542"/>
      <c r="C141" s="1543"/>
      <c r="D141" s="1543"/>
      <c r="E141" s="1543"/>
      <c r="F141" s="1543"/>
      <c r="G141" s="1543"/>
      <c r="H141" s="1544"/>
      <c r="I141" s="1495"/>
      <c r="J141" s="1496"/>
      <c r="K141" s="1497"/>
      <c r="L141" s="1508"/>
      <c r="M141" s="1509"/>
      <c r="N141" s="1510" t="s">
        <v>115</v>
      </c>
      <c r="O141" s="1510"/>
      <c r="P141" s="1510"/>
      <c r="Q141" s="1510"/>
      <c r="R141" s="1510"/>
      <c r="S141" s="1510"/>
      <c r="T141" s="1510"/>
      <c r="U141" s="1510"/>
      <c r="V141" s="1510"/>
      <c r="W141" s="1510"/>
      <c r="X141" s="231"/>
      <c r="Y141" s="588" t="s">
        <v>10</v>
      </c>
      <c r="Z141" s="1479" t="str">
        <f>IF(Z138=0,"",Z139*I139)</f>
        <v/>
      </c>
      <c r="AA141" s="1479"/>
      <c r="AB141" s="1479"/>
    </row>
    <row r="142" spans="1:28" ht="8.25" customHeight="1">
      <c r="A142" s="232"/>
      <c r="B142" s="233"/>
      <c r="C142" s="233"/>
      <c r="D142" s="233"/>
      <c r="E142" s="233"/>
      <c r="F142" s="233"/>
      <c r="G142" s="234"/>
      <c r="H142" s="234"/>
      <c r="I142" s="234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6"/>
      <c r="U142" s="237"/>
      <c r="V142" s="234"/>
      <c r="W142" s="226"/>
      <c r="X142" s="226"/>
      <c r="Y142" s="226"/>
      <c r="Z142" s="226"/>
      <c r="AA142" s="226"/>
      <c r="AB142" s="226"/>
    </row>
    <row r="143" spans="1:28" ht="12" customHeight="1">
      <c r="A143" s="240"/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2"/>
      <c r="N143" s="60"/>
      <c r="O143" s="1558"/>
      <c r="P143" s="1559"/>
      <c r="Q143" s="1559"/>
      <c r="R143" s="1559"/>
      <c r="S143" s="1559"/>
      <c r="T143" s="1559"/>
      <c r="U143" s="1559"/>
      <c r="V143" s="1559"/>
      <c r="W143" s="1559"/>
      <c r="X143" s="1559"/>
      <c r="Y143" s="1559"/>
      <c r="Z143" s="1559"/>
      <c r="AA143" s="1559"/>
      <c r="AB143" s="1560"/>
    </row>
    <row r="144" spans="1:28" ht="12" customHeight="1">
      <c r="A144" s="243"/>
      <c r="B144" s="1436"/>
      <c r="C144" s="1436"/>
      <c r="D144" s="1436"/>
      <c r="E144" s="1436"/>
      <c r="F144" s="1436"/>
      <c r="G144" s="1436"/>
      <c r="H144" s="1436"/>
      <c r="I144" s="1436"/>
      <c r="J144" s="1436"/>
      <c r="K144" s="1436"/>
      <c r="L144" s="1436"/>
      <c r="M144" s="245"/>
      <c r="N144" s="60"/>
      <c r="O144" s="1561"/>
      <c r="P144" s="1562"/>
      <c r="Q144" s="1562"/>
      <c r="R144" s="1562"/>
      <c r="S144" s="1562"/>
      <c r="T144" s="1562"/>
      <c r="U144" s="1562"/>
      <c r="V144" s="1562"/>
      <c r="W144" s="1562"/>
      <c r="X144" s="1562"/>
      <c r="Y144" s="1562"/>
      <c r="Z144" s="1562"/>
      <c r="AA144" s="1562"/>
      <c r="AB144" s="1563"/>
    </row>
    <row r="145" spans="1:28" ht="12" customHeight="1">
      <c r="A145" s="243"/>
      <c r="B145" s="1436"/>
      <c r="C145" s="1436"/>
      <c r="D145" s="1436"/>
      <c r="E145" s="1436"/>
      <c r="F145" s="1436"/>
      <c r="G145" s="1436"/>
      <c r="H145" s="1436"/>
      <c r="I145" s="1436"/>
      <c r="J145" s="1436"/>
      <c r="K145" s="1436"/>
      <c r="L145" s="1436"/>
      <c r="M145" s="245"/>
      <c r="N145" s="60"/>
      <c r="O145" s="1561"/>
      <c r="P145" s="1562"/>
      <c r="Q145" s="1562"/>
      <c r="R145" s="1562"/>
      <c r="S145" s="1562"/>
      <c r="T145" s="1562"/>
      <c r="U145" s="1562"/>
      <c r="V145" s="1562"/>
      <c r="W145" s="1562"/>
      <c r="X145" s="1562"/>
      <c r="Y145" s="1562"/>
      <c r="Z145" s="1562"/>
      <c r="AA145" s="1562"/>
      <c r="AB145" s="1563"/>
    </row>
    <row r="146" spans="1:28" ht="12" customHeight="1">
      <c r="A146" s="243"/>
      <c r="B146" s="1436"/>
      <c r="C146" s="1436"/>
      <c r="D146" s="1436"/>
      <c r="E146" s="1436"/>
      <c r="F146" s="1436"/>
      <c r="G146" s="1436"/>
      <c r="H146" s="1436"/>
      <c r="I146" s="1436"/>
      <c r="J146" s="1436"/>
      <c r="K146" s="1436"/>
      <c r="L146" s="1436"/>
      <c r="M146" s="245"/>
      <c r="N146" s="60"/>
      <c r="O146" s="1561"/>
      <c r="P146" s="1562"/>
      <c r="Q146" s="1562"/>
      <c r="R146" s="1562"/>
      <c r="S146" s="1562"/>
      <c r="T146" s="1562"/>
      <c r="U146" s="1562"/>
      <c r="V146" s="1562"/>
      <c r="W146" s="1562"/>
      <c r="X146" s="1562"/>
      <c r="Y146" s="1562"/>
      <c r="Z146" s="1562"/>
      <c r="AA146" s="1562"/>
      <c r="AB146" s="1563"/>
    </row>
    <row r="147" spans="1:28" ht="12" customHeight="1">
      <c r="A147" s="243"/>
      <c r="B147" s="1436"/>
      <c r="C147" s="1436"/>
      <c r="D147" s="1436"/>
      <c r="E147" s="1436"/>
      <c r="F147" s="1436"/>
      <c r="G147" s="1436"/>
      <c r="H147" s="1436"/>
      <c r="I147" s="1436"/>
      <c r="J147" s="1436"/>
      <c r="K147" s="1436"/>
      <c r="L147" s="1436"/>
      <c r="M147" s="245"/>
      <c r="N147" s="60"/>
      <c r="O147" s="1561"/>
      <c r="P147" s="1562"/>
      <c r="Q147" s="1562"/>
      <c r="R147" s="1562"/>
      <c r="S147" s="1562"/>
      <c r="T147" s="1562"/>
      <c r="U147" s="1562"/>
      <c r="V147" s="1562"/>
      <c r="W147" s="1562"/>
      <c r="X147" s="1562"/>
      <c r="Y147" s="1562"/>
      <c r="Z147" s="1562"/>
      <c r="AA147" s="1562"/>
      <c r="AB147" s="1563"/>
    </row>
    <row r="148" spans="1:28" ht="12" customHeight="1">
      <c r="A148" s="243"/>
      <c r="B148" s="1436"/>
      <c r="C148" s="1436"/>
      <c r="D148" s="1436"/>
      <c r="E148" s="1436"/>
      <c r="F148" s="1436"/>
      <c r="G148" s="1436"/>
      <c r="H148" s="1436"/>
      <c r="I148" s="1436"/>
      <c r="J148" s="1436"/>
      <c r="K148" s="1436"/>
      <c r="L148" s="1436"/>
      <c r="M148" s="245"/>
      <c r="N148" s="60"/>
      <c r="O148" s="1561"/>
      <c r="P148" s="1562"/>
      <c r="Q148" s="1562"/>
      <c r="R148" s="1562"/>
      <c r="S148" s="1562"/>
      <c r="T148" s="1562"/>
      <c r="U148" s="1562"/>
      <c r="V148" s="1562"/>
      <c r="W148" s="1562"/>
      <c r="X148" s="1562"/>
      <c r="Y148" s="1562"/>
      <c r="Z148" s="1562"/>
      <c r="AA148" s="1562"/>
      <c r="AB148" s="1563"/>
    </row>
    <row r="149" spans="1:28" ht="15.95" customHeight="1">
      <c r="A149" s="243"/>
      <c r="B149" s="1436"/>
      <c r="C149" s="1436"/>
      <c r="D149" s="1436"/>
      <c r="E149" s="1436"/>
      <c r="F149" s="1436"/>
      <c r="G149" s="1436"/>
      <c r="H149" s="1436"/>
      <c r="I149" s="1436"/>
      <c r="J149" s="1436"/>
      <c r="K149" s="1436"/>
      <c r="L149" s="1436"/>
      <c r="M149" s="245"/>
      <c r="N149" s="60"/>
      <c r="O149" s="1561"/>
      <c r="P149" s="1562"/>
      <c r="Q149" s="1562"/>
      <c r="R149" s="1562"/>
      <c r="S149" s="1562"/>
      <c r="T149" s="1562"/>
      <c r="U149" s="1562"/>
      <c r="V149" s="1562"/>
      <c r="W149" s="1562"/>
      <c r="X149" s="1562"/>
      <c r="Y149" s="1562"/>
      <c r="Z149" s="1562"/>
      <c r="AA149" s="1562"/>
      <c r="AB149" s="1563"/>
    </row>
    <row r="150" spans="1:28" ht="6" customHeight="1">
      <c r="A150" s="243"/>
      <c r="B150" s="244"/>
      <c r="C150" s="244"/>
      <c r="D150" s="244"/>
      <c r="E150" s="244"/>
      <c r="F150" s="244"/>
      <c r="G150" s="244"/>
      <c r="H150" s="244"/>
      <c r="I150" s="244"/>
      <c r="J150" s="244"/>
      <c r="K150" s="244"/>
      <c r="L150" s="244"/>
      <c r="M150" s="245"/>
      <c r="N150" s="244"/>
      <c r="O150" s="1561"/>
      <c r="P150" s="1562"/>
      <c r="Q150" s="1562"/>
      <c r="R150" s="1562"/>
      <c r="S150" s="1562"/>
      <c r="T150" s="1562"/>
      <c r="U150" s="1562"/>
      <c r="V150" s="1562"/>
      <c r="W150" s="1562"/>
      <c r="X150" s="1562"/>
      <c r="Y150" s="1562"/>
      <c r="Z150" s="1562"/>
      <c r="AA150" s="1562"/>
      <c r="AB150" s="1563"/>
    </row>
    <row r="151" spans="1:28" ht="6" customHeight="1">
      <c r="A151" s="246"/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8"/>
      <c r="N151" s="60"/>
      <c r="O151" s="1564"/>
      <c r="P151" s="1565"/>
      <c r="Q151" s="1565"/>
      <c r="R151" s="1565"/>
      <c r="S151" s="1565"/>
      <c r="T151" s="1565"/>
      <c r="U151" s="1565"/>
      <c r="V151" s="1565"/>
      <c r="W151" s="1565"/>
      <c r="X151" s="1565"/>
      <c r="Y151" s="1565"/>
      <c r="Z151" s="1565"/>
      <c r="AA151" s="1565"/>
      <c r="AB151" s="1566"/>
    </row>
    <row r="152" spans="1:28" ht="12" customHeight="1">
      <c r="A152" s="1362" t="s">
        <v>4</v>
      </c>
      <c r="B152" s="1362"/>
      <c r="C152" s="1362"/>
      <c r="D152" s="1362"/>
      <c r="E152" s="1362"/>
      <c r="F152" s="1362"/>
      <c r="G152" s="1362"/>
      <c r="H152" s="1362"/>
      <c r="I152" s="1362"/>
      <c r="J152" s="1362"/>
      <c r="K152" s="1362"/>
      <c r="L152" s="1362"/>
      <c r="M152" s="1362"/>
      <c r="N152" s="249"/>
      <c r="O152" s="1362" t="s">
        <v>588</v>
      </c>
      <c r="P152" s="1362"/>
      <c r="Q152" s="1362"/>
      <c r="R152" s="1362"/>
      <c r="S152" s="1362"/>
      <c r="T152" s="1362"/>
      <c r="U152" s="1362"/>
      <c r="V152" s="1362"/>
      <c r="W152" s="1362"/>
      <c r="X152" s="1362"/>
      <c r="Y152" s="1362"/>
      <c r="Z152" s="1362"/>
      <c r="AA152" s="1362"/>
      <c r="AB152" s="1362"/>
    </row>
    <row r="153" spans="1:28" ht="17.25" customHeight="1">
      <c r="A153" s="249"/>
      <c r="B153" s="249"/>
      <c r="C153" s="249"/>
      <c r="D153" s="249"/>
      <c r="E153" s="249"/>
      <c r="F153" s="249"/>
      <c r="G153" s="249"/>
      <c r="H153" s="249"/>
      <c r="I153" s="249"/>
      <c r="J153" s="250"/>
      <c r="K153" s="250"/>
      <c r="L153" s="250"/>
      <c r="M153" s="250"/>
      <c r="N153" s="250"/>
      <c r="O153" s="1528"/>
      <c r="P153" s="1528"/>
      <c r="Q153" s="1528"/>
      <c r="R153" s="1528"/>
      <c r="S153" s="1528"/>
      <c r="T153" s="1528"/>
      <c r="U153" s="1528"/>
      <c r="V153" s="1528"/>
      <c r="W153" s="1528"/>
      <c r="X153" s="1528"/>
      <c r="Y153" s="1528"/>
      <c r="Z153" s="1528"/>
      <c r="AA153" s="1528"/>
      <c r="AB153" s="1528"/>
    </row>
    <row r="154" spans="1:28" ht="15.75" customHeight="1">
      <c r="A154" s="1557" t="s">
        <v>702</v>
      </c>
      <c r="B154" s="1557"/>
      <c r="C154" s="1557"/>
      <c r="D154" s="1557"/>
      <c r="E154" s="1557"/>
      <c r="F154" s="1557"/>
      <c r="G154" s="1557"/>
      <c r="H154" s="1557"/>
      <c r="I154" s="1557"/>
      <c r="J154" s="1557"/>
      <c r="K154" s="1557"/>
      <c r="L154" s="1557"/>
      <c r="M154" s="1557"/>
      <c r="N154" s="1557"/>
      <c r="O154" s="586"/>
      <c r="P154" s="586"/>
      <c r="Q154" s="586"/>
      <c r="R154" s="586"/>
      <c r="S154" s="586"/>
      <c r="T154" s="586"/>
      <c r="U154" s="586"/>
      <c r="V154" s="586"/>
      <c r="W154" s="586"/>
      <c r="X154" s="586"/>
      <c r="Y154" s="586"/>
      <c r="Z154" s="586"/>
      <c r="AA154" s="586"/>
      <c r="AB154" s="586"/>
    </row>
  </sheetData>
  <sheetProtection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2014-2020_19.2/3/z&amp;R&amp;8Strona &amp;P z &amp;N</oddFooter>
      </headerFooter>
    </customSheetView>
  </customSheetViews>
  <mergeCells count="455"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2"/>
  <headerFooter alignWithMargins="0">
    <oddFooter>&amp;L&amp;8PROW 2014-2020_19.2/4z&amp;R&amp;8Strona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C8"/>
  <sheetViews>
    <sheetView workbookViewId="0">
      <selection activeCell="J31" sqref="J31"/>
    </sheetView>
  </sheetViews>
  <sheetFormatPr defaultRowHeight="12.75"/>
  <cols>
    <col min="3" max="3" width="14.7109375" customWidth="1"/>
  </cols>
  <sheetData>
    <row r="8" spans="3:3">
      <c r="C8" s="544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Arkusz14"/>
  <dimension ref="A1:AJ62"/>
  <sheetViews>
    <sheetView showGridLines="0" showOutlineSymbols="0" view="pageBreakPreview" zoomScaleSheetLayoutView="100" workbookViewId="0">
      <selection activeCell="B21" sqref="B21:AH23"/>
    </sheetView>
  </sheetViews>
  <sheetFormatPr defaultColWidth="9.140625" defaultRowHeight="12"/>
  <cols>
    <col min="1" max="1" width="2.5703125" style="252" customWidth="1"/>
    <col min="2" max="19" width="2.7109375" style="252" customWidth="1"/>
    <col min="20" max="20" width="3" style="252" customWidth="1"/>
    <col min="21" max="34" width="3.28515625" style="252" customWidth="1"/>
    <col min="35" max="35" width="2.5703125" style="252" customWidth="1"/>
    <col min="36" max="36" width="2.85546875" style="252" customWidth="1"/>
    <col min="37" max="16384" width="9.140625" style="252"/>
  </cols>
  <sheetData>
    <row r="1" spans="1:36" ht="12" customHeight="1">
      <c r="A1" s="224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4"/>
      <c r="AJ1" s="251"/>
    </row>
    <row r="2" spans="1:36" ht="15.75" customHeight="1">
      <c r="A2" s="1575"/>
      <c r="B2" s="1576"/>
      <c r="C2" s="1576"/>
      <c r="D2" s="1576"/>
      <c r="E2" s="1576"/>
      <c r="F2" s="1576"/>
      <c r="G2" s="1576"/>
      <c r="H2" s="1576"/>
      <c r="I2" s="1576"/>
      <c r="J2" s="1576"/>
      <c r="K2" s="1576"/>
      <c r="L2" s="1576"/>
      <c r="M2" s="1576"/>
      <c r="N2" s="1576"/>
      <c r="O2" s="1576"/>
      <c r="P2" s="1576"/>
      <c r="Q2" s="1576"/>
      <c r="R2" s="1576"/>
      <c r="S2" s="1576"/>
      <c r="T2" s="1576"/>
      <c r="U2" s="1576"/>
      <c r="V2" s="1576"/>
      <c r="W2" s="1576"/>
      <c r="X2" s="361"/>
      <c r="Y2" s="361"/>
      <c r="Z2" s="361"/>
      <c r="AA2" s="361"/>
      <c r="AB2" s="361"/>
      <c r="AC2" s="361"/>
      <c r="AD2" s="1577" t="s">
        <v>437</v>
      </c>
      <c r="AE2" s="1578"/>
      <c r="AF2" s="1578"/>
      <c r="AG2" s="1578"/>
      <c r="AH2" s="1579"/>
      <c r="AI2" s="54"/>
      <c r="AJ2" s="43"/>
    </row>
    <row r="3" spans="1:36" ht="6.75" customHeight="1">
      <c r="A3" s="1580"/>
      <c r="B3" s="1581"/>
      <c r="C3" s="1581"/>
      <c r="D3" s="1581"/>
      <c r="E3" s="1581"/>
      <c r="F3" s="1581"/>
      <c r="G3" s="1581"/>
      <c r="H3" s="1581"/>
      <c r="I3" s="1581"/>
      <c r="J3" s="1581"/>
      <c r="K3" s="1581"/>
      <c r="L3" s="1581"/>
      <c r="M3" s="1581"/>
      <c r="N3" s="1581"/>
      <c r="O3" s="1581"/>
      <c r="P3" s="1581"/>
      <c r="Q3" s="1581"/>
      <c r="R3" s="1581"/>
      <c r="S3" s="1581"/>
      <c r="T3" s="1581"/>
      <c r="U3" s="1581"/>
      <c r="V3" s="1581"/>
      <c r="W3" s="1581"/>
      <c r="X3" s="1581"/>
      <c r="Y3" s="1581"/>
      <c r="Z3" s="1581"/>
      <c r="AA3" s="1581"/>
      <c r="AB3" s="1581"/>
      <c r="AC3" s="1581"/>
      <c r="AD3" s="1581"/>
      <c r="AE3" s="1581"/>
      <c r="AF3" s="1581"/>
      <c r="AG3" s="1581"/>
      <c r="AH3" s="1581"/>
      <c r="AI3" s="1582"/>
      <c r="AJ3" s="253"/>
    </row>
    <row r="4" spans="1:36" ht="22.5" customHeight="1">
      <c r="A4" s="1583" t="s">
        <v>864</v>
      </c>
      <c r="B4" s="1584"/>
      <c r="C4" s="1584"/>
      <c r="D4" s="1584"/>
      <c r="E4" s="1584"/>
      <c r="F4" s="1584"/>
      <c r="G4" s="1584"/>
      <c r="H4" s="1584"/>
      <c r="I4" s="1584"/>
      <c r="J4" s="1584"/>
      <c r="K4" s="1584"/>
      <c r="L4" s="1584"/>
      <c r="M4" s="1584"/>
      <c r="N4" s="1584"/>
      <c r="O4" s="1584"/>
      <c r="P4" s="1584"/>
      <c r="Q4" s="1584"/>
      <c r="R4" s="1584"/>
      <c r="S4" s="1584"/>
      <c r="T4" s="1584"/>
      <c r="U4" s="1584"/>
      <c r="V4" s="1584"/>
      <c r="W4" s="1584"/>
      <c r="X4" s="1584"/>
      <c r="Y4" s="1584"/>
      <c r="Z4" s="1584"/>
      <c r="AA4" s="1584"/>
      <c r="AB4" s="1584"/>
      <c r="AC4" s="1584"/>
      <c r="AD4" s="1584"/>
      <c r="AE4" s="1584"/>
      <c r="AF4" s="1584"/>
      <c r="AG4" s="1584"/>
      <c r="AH4" s="1584"/>
      <c r="AI4" s="1585"/>
      <c r="AJ4" s="254"/>
    </row>
    <row r="5" spans="1:36" ht="24.75" customHeight="1">
      <c r="A5" s="1586"/>
      <c r="B5" s="1587"/>
      <c r="C5" s="1584"/>
      <c r="D5" s="1584"/>
      <c r="E5" s="1584"/>
      <c r="F5" s="1584"/>
      <c r="G5" s="1584"/>
      <c r="H5" s="1584"/>
      <c r="I5" s="1584"/>
      <c r="J5" s="1584"/>
      <c r="K5" s="1584"/>
      <c r="L5" s="1584"/>
      <c r="M5" s="1584"/>
      <c r="N5" s="1584"/>
      <c r="O5" s="1584"/>
      <c r="P5" s="1584"/>
      <c r="Q5" s="1584"/>
      <c r="R5" s="1584"/>
      <c r="S5" s="1584"/>
      <c r="T5" s="1584"/>
      <c r="U5" s="1584"/>
      <c r="V5" s="1584"/>
      <c r="W5" s="1584"/>
      <c r="X5" s="1584"/>
      <c r="Y5" s="1584"/>
      <c r="Z5" s="1584"/>
      <c r="AA5" s="1584"/>
      <c r="AB5" s="1584"/>
      <c r="AC5" s="1584"/>
      <c r="AD5" s="1584"/>
      <c r="AE5" s="1584"/>
      <c r="AF5" s="1584"/>
      <c r="AG5" s="1584"/>
      <c r="AH5" s="1584"/>
      <c r="AI5" s="1585"/>
      <c r="AJ5" s="253"/>
    </row>
    <row r="6" spans="1:36">
      <c r="A6" s="40"/>
      <c r="B6" s="1588" t="s">
        <v>169</v>
      </c>
      <c r="C6" s="1589"/>
      <c r="D6" s="1589"/>
      <c r="E6" s="1589"/>
      <c r="F6" s="1589"/>
      <c r="G6" s="1589"/>
      <c r="H6" s="1589"/>
      <c r="I6" s="1589"/>
      <c r="J6" s="1589"/>
      <c r="K6" s="1589"/>
      <c r="L6" s="1589"/>
      <c r="M6" s="1589"/>
      <c r="N6" s="1589"/>
      <c r="O6" s="1589"/>
      <c r="P6" s="1589"/>
      <c r="Q6" s="1589"/>
      <c r="R6" s="1589"/>
      <c r="S6" s="1589"/>
      <c r="T6" s="1589"/>
      <c r="U6" s="1589"/>
      <c r="V6" s="1589"/>
      <c r="W6" s="1589"/>
      <c r="X6" s="1589"/>
      <c r="Y6" s="1589"/>
      <c r="Z6" s="1589"/>
      <c r="AA6" s="1589"/>
      <c r="AB6" s="1589"/>
      <c r="AC6" s="1589"/>
      <c r="AD6" s="1589"/>
      <c r="AE6" s="1589"/>
      <c r="AF6" s="1589"/>
      <c r="AG6" s="1589"/>
      <c r="AH6" s="1589"/>
      <c r="AI6" s="54"/>
    </row>
    <row r="7" spans="1:36" ht="6" customHeight="1">
      <c r="A7" s="40"/>
      <c r="B7" s="1589"/>
      <c r="C7" s="1589"/>
      <c r="D7" s="1589"/>
      <c r="E7" s="1589"/>
      <c r="F7" s="1589"/>
      <c r="G7" s="1589"/>
      <c r="H7" s="1589"/>
      <c r="I7" s="1589"/>
      <c r="J7" s="1589"/>
      <c r="K7" s="1589"/>
      <c r="L7" s="1589"/>
      <c r="M7" s="1589"/>
      <c r="N7" s="1589"/>
      <c r="O7" s="1589"/>
      <c r="P7" s="1589"/>
      <c r="Q7" s="1589"/>
      <c r="R7" s="1589"/>
      <c r="S7" s="1589"/>
      <c r="T7" s="1589"/>
      <c r="U7" s="1589"/>
      <c r="V7" s="1589"/>
      <c r="W7" s="1589"/>
      <c r="X7" s="1589"/>
      <c r="Y7" s="1589"/>
      <c r="Z7" s="1589"/>
      <c r="AA7" s="1589"/>
      <c r="AB7" s="1589"/>
      <c r="AC7" s="1589"/>
      <c r="AD7" s="1589"/>
      <c r="AE7" s="1589"/>
      <c r="AF7" s="1589"/>
      <c r="AG7" s="1589"/>
      <c r="AH7" s="1589"/>
      <c r="AI7" s="54"/>
    </row>
    <row r="8" spans="1:36" ht="36" customHeight="1">
      <c r="A8" s="255"/>
      <c r="B8" s="1377"/>
      <c r="C8" s="1378"/>
      <c r="D8" s="1378"/>
      <c r="E8" s="1378"/>
      <c r="F8" s="1378"/>
      <c r="G8" s="1378"/>
      <c r="H8" s="1378"/>
      <c r="I8" s="1378"/>
      <c r="J8" s="1378"/>
      <c r="K8" s="1378"/>
      <c r="L8" s="1378"/>
      <c r="M8" s="1378"/>
      <c r="N8" s="1378"/>
      <c r="O8" s="1378"/>
      <c r="P8" s="1378"/>
      <c r="Q8" s="1378"/>
      <c r="R8" s="1378"/>
      <c r="S8" s="1378"/>
      <c r="T8" s="1378"/>
      <c r="U8" s="1378"/>
      <c r="V8" s="1378"/>
      <c r="W8" s="1378"/>
      <c r="X8" s="1378"/>
      <c r="Y8" s="1378"/>
      <c r="Z8" s="1378"/>
      <c r="AA8" s="1378"/>
      <c r="AB8" s="1378"/>
      <c r="AC8" s="1378"/>
      <c r="AD8" s="1378"/>
      <c r="AE8" s="1378"/>
      <c r="AF8" s="1378"/>
      <c r="AG8" s="1378"/>
      <c r="AH8" s="1379"/>
      <c r="AI8" s="54"/>
    </row>
    <row r="9" spans="1:36">
      <c r="A9" s="42"/>
      <c r="B9" s="901"/>
      <c r="C9" s="902"/>
      <c r="D9" s="902"/>
      <c r="E9" s="902"/>
      <c r="F9" s="902"/>
      <c r="G9" s="902"/>
      <c r="H9" s="902"/>
      <c r="I9" s="902"/>
      <c r="J9" s="902"/>
      <c r="K9" s="902"/>
      <c r="L9" s="902"/>
      <c r="M9" s="902"/>
      <c r="N9" s="902"/>
      <c r="O9" s="902"/>
      <c r="P9" s="902"/>
      <c r="Q9" s="902"/>
      <c r="R9" s="902"/>
      <c r="S9" s="902"/>
      <c r="T9" s="902"/>
      <c r="U9" s="902"/>
      <c r="V9" s="902"/>
      <c r="W9" s="902"/>
      <c r="X9" s="902"/>
      <c r="Y9" s="902"/>
      <c r="Z9" s="902"/>
      <c r="AA9" s="902"/>
      <c r="AB9" s="902"/>
      <c r="AC9" s="902"/>
      <c r="AD9" s="902"/>
      <c r="AE9" s="902"/>
      <c r="AF9" s="902"/>
      <c r="AG9" s="902"/>
      <c r="AH9" s="903"/>
      <c r="AI9" s="54"/>
    </row>
    <row r="10" spans="1:36" ht="13.5">
      <c r="A10" s="42"/>
      <c r="B10" s="1590" t="s">
        <v>512</v>
      </c>
      <c r="C10" s="1591"/>
      <c r="D10" s="1591"/>
      <c r="E10" s="1591"/>
      <c r="F10" s="1591"/>
      <c r="G10" s="1591"/>
      <c r="H10" s="1591"/>
      <c r="I10" s="1591"/>
      <c r="J10" s="1591"/>
      <c r="K10" s="1591"/>
      <c r="L10" s="1591"/>
      <c r="M10" s="1591"/>
      <c r="N10" s="1591"/>
      <c r="O10" s="1591"/>
      <c r="P10" s="1591"/>
      <c r="Q10" s="1591"/>
      <c r="R10" s="1591"/>
      <c r="S10" s="1591"/>
      <c r="T10" s="1591"/>
      <c r="U10" s="1591"/>
      <c r="V10" s="1591"/>
      <c r="W10" s="1591"/>
      <c r="X10" s="1591"/>
      <c r="Y10" s="1591"/>
      <c r="Z10" s="1591"/>
      <c r="AA10" s="1591"/>
      <c r="AB10" s="1591"/>
      <c r="AC10" s="1591"/>
      <c r="AD10" s="1591"/>
      <c r="AE10" s="1591"/>
      <c r="AF10" s="1591"/>
      <c r="AG10" s="1591"/>
      <c r="AH10" s="1591"/>
      <c r="AI10" s="54"/>
    </row>
    <row r="11" spans="1:36" ht="6" customHeight="1">
      <c r="A11" s="40"/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54"/>
    </row>
    <row r="12" spans="1:36" ht="36" customHeight="1">
      <c r="A12" s="40"/>
      <c r="B12" s="1377"/>
      <c r="C12" s="1378"/>
      <c r="D12" s="1378"/>
      <c r="E12" s="1378"/>
      <c r="F12" s="1378"/>
      <c r="G12" s="1378"/>
      <c r="H12" s="1378"/>
      <c r="I12" s="1378"/>
      <c r="J12" s="1378"/>
      <c r="K12" s="1378"/>
      <c r="L12" s="1378"/>
      <c r="M12" s="1378"/>
      <c r="N12" s="1378"/>
      <c r="O12" s="1378"/>
      <c r="P12" s="1378"/>
      <c r="Q12" s="1378"/>
      <c r="R12" s="1378"/>
      <c r="S12" s="1378"/>
      <c r="T12" s="1378"/>
      <c r="U12" s="1378"/>
      <c r="V12" s="1378"/>
      <c r="W12" s="1378"/>
      <c r="X12" s="1378"/>
      <c r="Y12" s="1378"/>
      <c r="Z12" s="1378"/>
      <c r="AA12" s="1378"/>
      <c r="AB12" s="1378"/>
      <c r="AC12" s="1378"/>
      <c r="AD12" s="1378"/>
      <c r="AE12" s="1378"/>
      <c r="AF12" s="1378"/>
      <c r="AG12" s="1378"/>
      <c r="AH12" s="1379"/>
      <c r="AI12" s="41"/>
    </row>
    <row r="13" spans="1:36">
      <c r="A13" s="40"/>
      <c r="B13" s="901"/>
      <c r="C13" s="902"/>
      <c r="D13" s="902"/>
      <c r="E13" s="902"/>
      <c r="F13" s="902"/>
      <c r="G13" s="902"/>
      <c r="H13" s="902"/>
      <c r="I13" s="902"/>
      <c r="J13" s="902"/>
      <c r="K13" s="902"/>
      <c r="L13" s="902"/>
      <c r="M13" s="902"/>
      <c r="N13" s="902"/>
      <c r="O13" s="902"/>
      <c r="P13" s="902"/>
      <c r="Q13" s="902"/>
      <c r="R13" s="902"/>
      <c r="S13" s="902"/>
      <c r="T13" s="902"/>
      <c r="U13" s="902"/>
      <c r="V13" s="902"/>
      <c r="W13" s="902"/>
      <c r="X13" s="902"/>
      <c r="Y13" s="902"/>
      <c r="Z13" s="902"/>
      <c r="AA13" s="902"/>
      <c r="AB13" s="902"/>
      <c r="AC13" s="902"/>
      <c r="AD13" s="902"/>
      <c r="AE13" s="902"/>
      <c r="AF13" s="902"/>
      <c r="AG13" s="902"/>
      <c r="AH13" s="903"/>
      <c r="AI13" s="41"/>
    </row>
    <row r="14" spans="1:36" ht="13.5">
      <c r="A14" s="256"/>
      <c r="B14" s="1591" t="s">
        <v>513</v>
      </c>
      <c r="C14" s="1591"/>
      <c r="D14" s="1591"/>
      <c r="E14" s="1591"/>
      <c r="F14" s="1591"/>
      <c r="G14" s="1591"/>
      <c r="H14" s="1591"/>
      <c r="I14" s="1591"/>
      <c r="J14" s="1591"/>
      <c r="K14" s="1591"/>
      <c r="L14" s="1591"/>
      <c r="M14" s="1591"/>
      <c r="N14" s="1591"/>
      <c r="O14" s="1591"/>
      <c r="P14" s="1591"/>
      <c r="Q14" s="1591"/>
      <c r="R14" s="1591"/>
      <c r="S14" s="1591"/>
      <c r="T14" s="1591"/>
      <c r="U14" s="1591"/>
      <c r="V14" s="1591"/>
      <c r="W14" s="1591"/>
      <c r="X14" s="1591"/>
      <c r="Y14" s="1591"/>
      <c r="Z14" s="1591"/>
      <c r="AA14" s="1591"/>
      <c r="AB14" s="1591"/>
      <c r="AC14" s="1591"/>
      <c r="AD14" s="1591"/>
      <c r="AE14" s="1591"/>
      <c r="AF14" s="1591"/>
      <c r="AG14" s="1591"/>
      <c r="AH14" s="1591"/>
      <c r="AI14" s="41"/>
    </row>
    <row r="15" spans="1:36" ht="6" customHeight="1">
      <c r="A15" s="40"/>
      <c r="B15" s="1592"/>
      <c r="C15" s="1592"/>
      <c r="D15" s="1592"/>
      <c r="E15" s="1592"/>
      <c r="F15" s="1592"/>
      <c r="G15" s="1592"/>
      <c r="H15" s="1592"/>
      <c r="I15" s="1592"/>
      <c r="J15" s="1592"/>
      <c r="K15" s="1592"/>
      <c r="L15" s="1592"/>
      <c r="M15" s="1592"/>
      <c r="N15" s="1592"/>
      <c r="O15" s="1592"/>
      <c r="P15" s="1592"/>
      <c r="Q15" s="1592"/>
      <c r="R15" s="1592"/>
      <c r="S15" s="1592"/>
      <c r="T15" s="1592"/>
      <c r="U15" s="1592"/>
      <c r="V15" s="1592"/>
      <c r="W15" s="1592"/>
      <c r="X15" s="1592"/>
      <c r="Y15" s="1592"/>
      <c r="Z15" s="1592"/>
      <c r="AA15" s="257"/>
      <c r="AB15" s="257"/>
      <c r="AC15" s="257"/>
      <c r="AD15" s="257"/>
      <c r="AE15" s="257"/>
      <c r="AF15" s="257"/>
      <c r="AG15" s="257"/>
      <c r="AH15" s="257"/>
      <c r="AI15" s="41"/>
    </row>
    <row r="16" spans="1:36">
      <c r="A16" s="40"/>
      <c r="B16" s="1593" t="s">
        <v>170</v>
      </c>
      <c r="C16" s="1593"/>
      <c r="D16" s="1593"/>
      <c r="E16" s="1593"/>
      <c r="F16" s="1593"/>
      <c r="G16" s="1593"/>
      <c r="H16" s="1593"/>
      <c r="I16" s="1593"/>
      <c r="J16" s="1593"/>
      <c r="K16" s="1593"/>
      <c r="L16" s="1593"/>
      <c r="M16" s="1593"/>
      <c r="N16" s="1593"/>
      <c r="O16" s="1593"/>
      <c r="P16" s="1593"/>
      <c r="Q16" s="1593"/>
      <c r="R16" s="1593"/>
      <c r="S16" s="1593"/>
      <c r="T16" s="1593"/>
      <c r="U16" s="1593"/>
      <c r="V16" s="1593"/>
      <c r="W16" s="1593"/>
      <c r="X16" s="1593"/>
      <c r="Y16" s="1593"/>
      <c r="Z16" s="1593"/>
      <c r="AA16" s="1593"/>
      <c r="AB16" s="1593"/>
      <c r="AC16" s="1593"/>
      <c r="AD16" s="1593"/>
      <c r="AE16" s="1593"/>
      <c r="AF16" s="1593"/>
      <c r="AG16" s="1593"/>
      <c r="AH16" s="1593"/>
      <c r="AI16" s="41"/>
    </row>
    <row r="17" spans="1:35" ht="6" customHeight="1">
      <c r="A17" s="40"/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257"/>
      <c r="AB17" s="257"/>
      <c r="AC17" s="257"/>
      <c r="AD17" s="257"/>
      <c r="AE17" s="257"/>
      <c r="AF17" s="257"/>
      <c r="AG17" s="257"/>
      <c r="AH17" s="257"/>
      <c r="AI17" s="41"/>
    </row>
    <row r="18" spans="1:35" ht="24" customHeight="1">
      <c r="A18" s="40"/>
      <c r="B18" s="1377"/>
      <c r="C18" s="1378"/>
      <c r="D18" s="1378"/>
      <c r="E18" s="1378"/>
      <c r="F18" s="1378"/>
      <c r="G18" s="1378"/>
      <c r="H18" s="1378"/>
      <c r="I18" s="1378"/>
      <c r="J18" s="1378"/>
      <c r="K18" s="1378"/>
      <c r="L18" s="1378"/>
      <c r="M18" s="1378"/>
      <c r="N18" s="1378"/>
      <c r="O18" s="1378"/>
      <c r="P18" s="1378"/>
      <c r="Q18" s="1378"/>
      <c r="R18" s="1378"/>
      <c r="S18" s="1378"/>
      <c r="T18" s="1378"/>
      <c r="U18" s="1378"/>
      <c r="V18" s="1378"/>
      <c r="W18" s="1378"/>
      <c r="X18" s="1378"/>
      <c r="Y18" s="1378"/>
      <c r="Z18" s="1378"/>
      <c r="AA18" s="1378"/>
      <c r="AB18" s="1378"/>
      <c r="AC18" s="1378"/>
      <c r="AD18" s="1378"/>
      <c r="AE18" s="1378"/>
      <c r="AF18" s="1378"/>
      <c r="AG18" s="1378"/>
      <c r="AH18" s="1379"/>
      <c r="AI18" s="41"/>
    </row>
    <row r="19" spans="1:35">
      <c r="A19" s="40"/>
      <c r="B19" s="901"/>
      <c r="C19" s="902"/>
      <c r="D19" s="902"/>
      <c r="E19" s="902"/>
      <c r="F19" s="902"/>
      <c r="G19" s="902"/>
      <c r="H19" s="902"/>
      <c r="I19" s="902"/>
      <c r="J19" s="902"/>
      <c r="K19" s="902"/>
      <c r="L19" s="902"/>
      <c r="M19" s="902"/>
      <c r="N19" s="902"/>
      <c r="O19" s="902"/>
      <c r="P19" s="902"/>
      <c r="Q19" s="902"/>
      <c r="R19" s="902"/>
      <c r="S19" s="902"/>
      <c r="T19" s="902"/>
      <c r="U19" s="902"/>
      <c r="V19" s="902"/>
      <c r="W19" s="902"/>
      <c r="X19" s="902"/>
      <c r="Y19" s="902"/>
      <c r="Z19" s="902"/>
      <c r="AA19" s="902"/>
      <c r="AB19" s="902"/>
      <c r="AC19" s="902"/>
      <c r="AD19" s="902"/>
      <c r="AE19" s="902"/>
      <c r="AF19" s="902"/>
      <c r="AG19" s="902"/>
      <c r="AH19" s="903"/>
      <c r="AI19" s="41"/>
    </row>
    <row r="20" spans="1:35">
      <c r="A20" s="40"/>
      <c r="B20" s="1594" t="s">
        <v>598</v>
      </c>
      <c r="C20" s="1594"/>
      <c r="D20" s="1594"/>
      <c r="E20" s="1594"/>
      <c r="F20" s="1594"/>
      <c r="G20" s="1594"/>
      <c r="H20" s="1594"/>
      <c r="I20" s="1594"/>
      <c r="J20" s="1594"/>
      <c r="K20" s="1594"/>
      <c r="L20" s="1594"/>
      <c r="M20" s="1594"/>
      <c r="N20" s="1594"/>
      <c r="O20" s="1594"/>
      <c r="P20" s="1594"/>
      <c r="Q20" s="1594"/>
      <c r="R20" s="1594"/>
      <c r="S20" s="1594"/>
      <c r="T20" s="1594"/>
      <c r="U20" s="1594"/>
      <c r="V20" s="1594"/>
      <c r="W20" s="1594"/>
      <c r="X20" s="1594"/>
      <c r="Y20" s="1594"/>
      <c r="Z20" s="1594"/>
      <c r="AA20" s="1594"/>
      <c r="AB20" s="1594"/>
      <c r="AC20" s="1594"/>
      <c r="AD20" s="1594"/>
      <c r="AE20" s="1594"/>
      <c r="AF20" s="1594"/>
      <c r="AG20" s="1594"/>
      <c r="AH20" s="1594"/>
      <c r="AI20" s="41"/>
    </row>
    <row r="21" spans="1:35" ht="17.25" customHeight="1">
      <c r="A21" s="42"/>
      <c r="B21" s="1351" t="s">
        <v>497</v>
      </c>
      <c r="C21" s="1595"/>
      <c r="D21" s="1595"/>
      <c r="E21" s="1595"/>
      <c r="F21" s="1595"/>
      <c r="G21" s="1595"/>
      <c r="H21" s="1595"/>
      <c r="I21" s="1595"/>
      <c r="J21" s="1595"/>
      <c r="K21" s="1595"/>
      <c r="L21" s="1595"/>
      <c r="M21" s="1595"/>
      <c r="N21" s="1595"/>
      <c r="O21" s="1595"/>
      <c r="P21" s="1595"/>
      <c r="Q21" s="1595"/>
      <c r="R21" s="1595"/>
      <c r="S21" s="1595"/>
      <c r="T21" s="1595"/>
      <c r="U21" s="1595"/>
      <c r="V21" s="1595"/>
      <c r="W21" s="1595"/>
      <c r="X21" s="1595"/>
      <c r="Y21" s="1595"/>
      <c r="Z21" s="1595"/>
      <c r="AA21" s="1595"/>
      <c r="AB21" s="1595"/>
      <c r="AC21" s="1595"/>
      <c r="AD21" s="1595"/>
      <c r="AE21" s="1595"/>
      <c r="AF21" s="1595"/>
      <c r="AG21" s="1595"/>
      <c r="AH21" s="1595"/>
      <c r="AI21" s="41"/>
    </row>
    <row r="22" spans="1:35" ht="18.75" customHeight="1">
      <c r="A22" s="42"/>
      <c r="B22" s="1595"/>
      <c r="C22" s="1595"/>
      <c r="D22" s="1595"/>
      <c r="E22" s="1595"/>
      <c r="F22" s="1595"/>
      <c r="G22" s="1595"/>
      <c r="H22" s="1595"/>
      <c r="I22" s="1595"/>
      <c r="J22" s="1595"/>
      <c r="K22" s="1595"/>
      <c r="L22" s="1595"/>
      <c r="M22" s="1595"/>
      <c r="N22" s="1595"/>
      <c r="O22" s="1595"/>
      <c r="P22" s="1595"/>
      <c r="Q22" s="1595"/>
      <c r="R22" s="1595"/>
      <c r="S22" s="1595"/>
      <c r="T22" s="1595"/>
      <c r="U22" s="1595"/>
      <c r="V22" s="1595"/>
      <c r="W22" s="1595"/>
      <c r="X22" s="1595"/>
      <c r="Y22" s="1595"/>
      <c r="Z22" s="1595"/>
      <c r="AA22" s="1595"/>
      <c r="AB22" s="1595"/>
      <c r="AC22" s="1595"/>
      <c r="AD22" s="1595"/>
      <c r="AE22" s="1595"/>
      <c r="AF22" s="1595"/>
      <c r="AG22" s="1595"/>
      <c r="AH22" s="1595"/>
      <c r="AI22" s="41"/>
    </row>
    <row r="23" spans="1:35">
      <c r="A23" s="42"/>
      <c r="B23" s="1595"/>
      <c r="C23" s="1595"/>
      <c r="D23" s="1595"/>
      <c r="E23" s="1595"/>
      <c r="F23" s="1595"/>
      <c r="G23" s="1595"/>
      <c r="H23" s="1595"/>
      <c r="I23" s="1595"/>
      <c r="J23" s="1595"/>
      <c r="K23" s="1595"/>
      <c r="L23" s="1595"/>
      <c r="M23" s="1595"/>
      <c r="N23" s="1595"/>
      <c r="O23" s="1595"/>
      <c r="P23" s="1595"/>
      <c r="Q23" s="1595"/>
      <c r="R23" s="1595"/>
      <c r="S23" s="1595"/>
      <c r="T23" s="1595"/>
      <c r="U23" s="1595"/>
      <c r="V23" s="1595"/>
      <c r="W23" s="1595"/>
      <c r="X23" s="1595"/>
      <c r="Y23" s="1595"/>
      <c r="Z23" s="1595"/>
      <c r="AA23" s="1595"/>
      <c r="AB23" s="1595"/>
      <c r="AC23" s="1595"/>
      <c r="AD23" s="1595"/>
      <c r="AE23" s="1595"/>
      <c r="AF23" s="1595"/>
      <c r="AG23" s="1595"/>
      <c r="AH23" s="1595"/>
      <c r="AI23" s="41"/>
    </row>
    <row r="24" spans="1:35" ht="6" customHeight="1">
      <c r="A24" s="40"/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41"/>
    </row>
    <row r="25" spans="1:35" ht="24" customHeight="1">
      <c r="A25" s="40"/>
      <c r="B25" s="1344" t="str">
        <f>IF(B_III_tyt_oper="","",B_III_tyt_oper)</f>
        <v/>
      </c>
      <c r="C25" s="1345"/>
      <c r="D25" s="1345"/>
      <c r="E25" s="1345"/>
      <c r="F25" s="1345"/>
      <c r="G25" s="1345"/>
      <c r="H25" s="1345"/>
      <c r="I25" s="1345"/>
      <c r="J25" s="1345"/>
      <c r="K25" s="1345"/>
      <c r="L25" s="1345"/>
      <c r="M25" s="1345"/>
      <c r="N25" s="1345"/>
      <c r="O25" s="1345"/>
      <c r="P25" s="1345"/>
      <c r="Q25" s="1345"/>
      <c r="R25" s="1345"/>
      <c r="S25" s="1345"/>
      <c r="T25" s="1345"/>
      <c r="U25" s="1345"/>
      <c r="V25" s="1345"/>
      <c r="W25" s="1345"/>
      <c r="X25" s="1345"/>
      <c r="Y25" s="1345"/>
      <c r="Z25" s="1345"/>
      <c r="AA25" s="1345"/>
      <c r="AB25" s="1345"/>
      <c r="AC25" s="1345"/>
      <c r="AD25" s="1345"/>
      <c r="AE25" s="1345"/>
      <c r="AF25" s="1345"/>
      <c r="AG25" s="1345"/>
      <c r="AH25" s="1346"/>
      <c r="AI25" s="41"/>
    </row>
    <row r="26" spans="1:35">
      <c r="A26" s="40"/>
      <c r="B26" s="1347"/>
      <c r="C26" s="1348"/>
      <c r="D26" s="1348"/>
      <c r="E26" s="1348"/>
      <c r="F26" s="1348"/>
      <c r="G26" s="1348"/>
      <c r="H26" s="1348"/>
      <c r="I26" s="1348"/>
      <c r="J26" s="1348"/>
      <c r="K26" s="1348"/>
      <c r="L26" s="1348"/>
      <c r="M26" s="1348"/>
      <c r="N26" s="1348"/>
      <c r="O26" s="1348"/>
      <c r="P26" s="1348"/>
      <c r="Q26" s="1348"/>
      <c r="R26" s="1348"/>
      <c r="S26" s="1348"/>
      <c r="T26" s="1348"/>
      <c r="U26" s="1348"/>
      <c r="V26" s="1348"/>
      <c r="W26" s="1348"/>
      <c r="X26" s="1348"/>
      <c r="Y26" s="1348"/>
      <c r="Z26" s="1348"/>
      <c r="AA26" s="1348"/>
      <c r="AB26" s="1348"/>
      <c r="AC26" s="1348"/>
      <c r="AD26" s="1348"/>
      <c r="AE26" s="1348"/>
      <c r="AF26" s="1348"/>
      <c r="AG26" s="1348"/>
      <c r="AH26" s="1349"/>
      <c r="AI26" s="41"/>
    </row>
    <row r="27" spans="1:35">
      <c r="A27" s="40"/>
      <c r="B27" s="1594" t="s">
        <v>171</v>
      </c>
      <c r="C27" s="1594"/>
      <c r="D27" s="1594"/>
      <c r="E27" s="1594"/>
      <c r="F27" s="1594"/>
      <c r="G27" s="1594"/>
      <c r="H27" s="1594"/>
      <c r="I27" s="1594"/>
      <c r="J27" s="1594"/>
      <c r="K27" s="1594"/>
      <c r="L27" s="1594"/>
      <c r="M27" s="1594"/>
      <c r="N27" s="1594"/>
      <c r="O27" s="1594"/>
      <c r="P27" s="1594"/>
      <c r="Q27" s="1594"/>
      <c r="R27" s="1594"/>
      <c r="S27" s="1594"/>
      <c r="T27" s="1594"/>
      <c r="U27" s="1594"/>
      <c r="V27" s="1594"/>
      <c r="W27" s="1594"/>
      <c r="X27" s="1594"/>
      <c r="Y27" s="1594"/>
      <c r="Z27" s="1594"/>
      <c r="AA27" s="1594"/>
      <c r="AB27" s="1594"/>
      <c r="AC27" s="1594"/>
      <c r="AD27" s="1594"/>
      <c r="AE27" s="1594"/>
      <c r="AF27" s="1594"/>
      <c r="AG27" s="1594"/>
      <c r="AH27" s="1594"/>
      <c r="AI27" s="41"/>
    </row>
    <row r="28" spans="1:35" ht="6" customHeight="1">
      <c r="A28" s="40"/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41"/>
    </row>
    <row r="29" spans="1:35">
      <c r="A29" s="40"/>
      <c r="B29" s="1593" t="s">
        <v>172</v>
      </c>
      <c r="C29" s="1385"/>
      <c r="D29" s="1385"/>
      <c r="E29" s="1385"/>
      <c r="F29" s="1385"/>
      <c r="G29" s="1385"/>
      <c r="H29" s="1385"/>
      <c r="I29" s="1385"/>
      <c r="J29" s="1385"/>
      <c r="K29" s="1385"/>
      <c r="L29" s="1385"/>
      <c r="M29" s="1385"/>
      <c r="N29" s="1385"/>
      <c r="O29" s="1385"/>
      <c r="P29" s="1385"/>
      <c r="Q29" s="1385"/>
      <c r="R29" s="1385"/>
      <c r="S29" s="1385"/>
      <c r="T29" s="1385"/>
      <c r="U29" s="1385"/>
      <c r="V29" s="1385"/>
      <c r="W29" s="1385"/>
      <c r="X29" s="1385"/>
      <c r="Y29" s="1385"/>
      <c r="Z29" s="1385"/>
      <c r="AA29" s="1385"/>
      <c r="AB29" s="1385"/>
      <c r="AC29" s="1385"/>
      <c r="AD29" s="1385"/>
      <c r="AE29" s="1385"/>
      <c r="AF29" s="1385"/>
      <c r="AG29" s="1385"/>
      <c r="AH29" s="1385"/>
      <c r="AI29" s="41"/>
    </row>
    <row r="30" spans="1:35" ht="6" customHeight="1">
      <c r="A30" s="40"/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41"/>
    </row>
    <row r="31" spans="1:35">
      <c r="A31" s="40"/>
      <c r="B31" s="1351" t="s">
        <v>498</v>
      </c>
      <c r="C31" s="1351"/>
      <c r="D31" s="1351"/>
      <c r="E31" s="1351"/>
      <c r="F31" s="1351"/>
      <c r="G31" s="1351"/>
      <c r="H31" s="1351"/>
      <c r="I31" s="1351"/>
      <c r="J31" s="1351"/>
      <c r="K31" s="1351"/>
      <c r="L31" s="1351"/>
      <c r="M31" s="1351"/>
      <c r="N31" s="1351"/>
      <c r="O31" s="1351"/>
      <c r="P31" s="1351"/>
      <c r="Q31" s="1351"/>
      <c r="R31" s="1351"/>
      <c r="S31" s="1351"/>
      <c r="T31" s="1351"/>
      <c r="U31" s="1351"/>
      <c r="V31" s="1351"/>
      <c r="W31" s="1351"/>
      <c r="X31" s="1351"/>
      <c r="Y31" s="1351"/>
      <c r="Z31" s="1351"/>
      <c r="AA31" s="1351"/>
      <c r="AB31" s="1351"/>
      <c r="AC31" s="1351"/>
      <c r="AD31" s="1351"/>
      <c r="AE31" s="1351"/>
      <c r="AF31" s="1351"/>
      <c r="AG31" s="1351"/>
      <c r="AH31" s="1351"/>
      <c r="AI31" s="41"/>
    </row>
    <row r="32" spans="1:35">
      <c r="A32" s="40"/>
      <c r="B32" s="1351"/>
      <c r="C32" s="1351"/>
      <c r="D32" s="1351"/>
      <c r="E32" s="1351"/>
      <c r="F32" s="1351"/>
      <c r="G32" s="1351"/>
      <c r="H32" s="1351"/>
      <c r="I32" s="1351"/>
      <c r="J32" s="1351"/>
      <c r="K32" s="1351"/>
      <c r="L32" s="1351"/>
      <c r="M32" s="1351"/>
      <c r="N32" s="1351"/>
      <c r="O32" s="1351"/>
      <c r="P32" s="1351"/>
      <c r="Q32" s="1351"/>
      <c r="R32" s="1351"/>
      <c r="S32" s="1351"/>
      <c r="T32" s="1351"/>
      <c r="U32" s="1351"/>
      <c r="V32" s="1351"/>
      <c r="W32" s="1351"/>
      <c r="X32" s="1351"/>
      <c r="Y32" s="1351"/>
      <c r="Z32" s="1351"/>
      <c r="AA32" s="1351"/>
      <c r="AB32" s="1351"/>
      <c r="AC32" s="1351"/>
      <c r="AD32" s="1351"/>
      <c r="AE32" s="1351"/>
      <c r="AF32" s="1351"/>
      <c r="AG32" s="1351"/>
      <c r="AH32" s="1351"/>
      <c r="AI32" s="41"/>
    </row>
    <row r="33" spans="1:36">
      <c r="A33" s="40"/>
      <c r="B33" s="1351"/>
      <c r="C33" s="1351"/>
      <c r="D33" s="1351"/>
      <c r="E33" s="1351"/>
      <c r="F33" s="1351"/>
      <c r="G33" s="1351"/>
      <c r="H33" s="1351"/>
      <c r="I33" s="1351"/>
      <c r="J33" s="1351"/>
      <c r="K33" s="1351"/>
      <c r="L33" s="1351"/>
      <c r="M33" s="1351"/>
      <c r="N33" s="1351"/>
      <c r="O33" s="1351"/>
      <c r="P33" s="1351"/>
      <c r="Q33" s="1351"/>
      <c r="R33" s="1351"/>
      <c r="S33" s="1351"/>
      <c r="T33" s="1351"/>
      <c r="U33" s="1351"/>
      <c r="V33" s="1351"/>
      <c r="W33" s="1351"/>
      <c r="X33" s="1351"/>
      <c r="Y33" s="1351"/>
      <c r="Z33" s="1351"/>
      <c r="AA33" s="1351"/>
      <c r="AB33" s="1351"/>
      <c r="AC33" s="1351"/>
      <c r="AD33" s="1351"/>
      <c r="AE33" s="1351"/>
      <c r="AF33" s="1351"/>
      <c r="AG33" s="1351"/>
      <c r="AH33" s="1351"/>
      <c r="AI33" s="41"/>
    </row>
    <row r="34" spans="1:36">
      <c r="A34" s="40"/>
      <c r="B34" s="1351"/>
      <c r="C34" s="1351"/>
      <c r="D34" s="1351"/>
      <c r="E34" s="1351"/>
      <c r="F34" s="1351"/>
      <c r="G34" s="1351"/>
      <c r="H34" s="1351"/>
      <c r="I34" s="1351"/>
      <c r="J34" s="1351"/>
      <c r="K34" s="1351"/>
      <c r="L34" s="1351"/>
      <c r="M34" s="1351"/>
      <c r="N34" s="1351"/>
      <c r="O34" s="1351"/>
      <c r="P34" s="1351"/>
      <c r="Q34" s="1351"/>
      <c r="R34" s="1351"/>
      <c r="S34" s="1351"/>
      <c r="T34" s="1351"/>
      <c r="U34" s="1351"/>
      <c r="V34" s="1351"/>
      <c r="W34" s="1351"/>
      <c r="X34" s="1351"/>
      <c r="Y34" s="1351"/>
      <c r="Z34" s="1351"/>
      <c r="AA34" s="1351"/>
      <c r="AB34" s="1351"/>
      <c r="AC34" s="1351"/>
      <c r="AD34" s="1351"/>
      <c r="AE34" s="1351"/>
      <c r="AF34" s="1351"/>
      <c r="AG34" s="1351"/>
      <c r="AH34" s="1351"/>
      <c r="AI34" s="41"/>
    </row>
    <row r="35" spans="1:36" ht="6" customHeight="1">
      <c r="A35" s="40"/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/>
      <c r="AI35" s="41"/>
    </row>
    <row r="36" spans="1:36" ht="24" customHeight="1">
      <c r="A36" s="40"/>
      <c r="B36" s="1377"/>
      <c r="C36" s="1378"/>
      <c r="D36" s="1378"/>
      <c r="E36" s="1378"/>
      <c r="F36" s="1378"/>
      <c r="G36" s="1378"/>
      <c r="H36" s="1378"/>
      <c r="I36" s="1378"/>
      <c r="J36" s="1378"/>
      <c r="K36" s="1378"/>
      <c r="L36" s="1378"/>
      <c r="M36" s="1378"/>
      <c r="N36" s="1378"/>
      <c r="O36" s="1378"/>
      <c r="P36" s="1378"/>
      <c r="Q36" s="1378"/>
      <c r="R36" s="1378"/>
      <c r="S36" s="1378"/>
      <c r="T36" s="1378"/>
      <c r="U36" s="1378"/>
      <c r="V36" s="1378"/>
      <c r="W36" s="1378"/>
      <c r="X36" s="1378"/>
      <c r="Y36" s="1378"/>
      <c r="Z36" s="1378"/>
      <c r="AA36" s="1378"/>
      <c r="AB36" s="1378"/>
      <c r="AC36" s="1378"/>
      <c r="AD36" s="1378"/>
      <c r="AE36" s="1378"/>
      <c r="AF36" s="1378"/>
      <c r="AG36" s="1378"/>
      <c r="AH36" s="1379"/>
      <c r="AI36" s="41"/>
    </row>
    <row r="37" spans="1:36">
      <c r="A37" s="40"/>
      <c r="B37" s="901"/>
      <c r="C37" s="902"/>
      <c r="D37" s="902"/>
      <c r="E37" s="902"/>
      <c r="F37" s="902"/>
      <c r="G37" s="902"/>
      <c r="H37" s="902"/>
      <c r="I37" s="902"/>
      <c r="J37" s="902"/>
      <c r="K37" s="902"/>
      <c r="L37" s="902"/>
      <c r="M37" s="902"/>
      <c r="N37" s="902"/>
      <c r="O37" s="902"/>
      <c r="P37" s="902"/>
      <c r="Q37" s="902"/>
      <c r="R37" s="902"/>
      <c r="S37" s="902"/>
      <c r="T37" s="902"/>
      <c r="U37" s="902"/>
      <c r="V37" s="902"/>
      <c r="W37" s="902"/>
      <c r="X37" s="902"/>
      <c r="Y37" s="902"/>
      <c r="Z37" s="902"/>
      <c r="AA37" s="902"/>
      <c r="AB37" s="902"/>
      <c r="AC37" s="902"/>
      <c r="AD37" s="902"/>
      <c r="AE37" s="902"/>
      <c r="AF37" s="902"/>
      <c r="AG37" s="902"/>
      <c r="AH37" s="903"/>
      <c r="AI37" s="41"/>
    </row>
    <row r="38" spans="1:36" ht="6" customHeight="1">
      <c r="A38" s="40"/>
      <c r="B38" s="351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1594"/>
      <c r="S38" s="1594"/>
      <c r="T38" s="1594"/>
      <c r="U38" s="1594"/>
      <c r="V38" s="1594"/>
      <c r="W38" s="1594"/>
      <c r="X38" s="1594"/>
      <c r="Y38" s="1594"/>
      <c r="Z38" s="1594"/>
      <c r="AA38" s="1594"/>
      <c r="AB38" s="1594"/>
      <c r="AC38" s="1594"/>
      <c r="AD38" s="1594"/>
      <c r="AE38" s="1594"/>
      <c r="AF38" s="1594"/>
      <c r="AG38" s="1594"/>
      <c r="AH38" s="1594"/>
      <c r="AI38" s="41"/>
    </row>
    <row r="39" spans="1:36" ht="16.5" customHeight="1">
      <c r="A39" s="40"/>
      <c r="B39" s="258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193"/>
      <c r="Q39" s="193"/>
      <c r="R39" s="193"/>
      <c r="S39" s="191"/>
      <c r="T39" s="195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41"/>
    </row>
    <row r="40" spans="1:36" ht="16.5" customHeight="1">
      <c r="A40" s="40"/>
      <c r="B40" s="259"/>
      <c r="C40" s="1596"/>
      <c r="D40" s="1596"/>
      <c r="E40" s="1596"/>
      <c r="F40" s="1596"/>
      <c r="G40" s="1596"/>
      <c r="H40" s="1596"/>
      <c r="I40" s="1596"/>
      <c r="J40" s="1596"/>
      <c r="K40" s="1596"/>
      <c r="L40" s="1596"/>
      <c r="M40" s="1596"/>
      <c r="N40" s="1596"/>
      <c r="O40" s="1596"/>
      <c r="P40" s="1596"/>
      <c r="Q40" s="1596"/>
      <c r="R40" s="1596"/>
      <c r="S40" s="54"/>
      <c r="T40" s="195"/>
      <c r="U40" s="361"/>
      <c r="V40" s="361"/>
      <c r="W40" s="361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54"/>
      <c r="AI40" s="41"/>
    </row>
    <row r="41" spans="1:36" ht="13.5" customHeight="1">
      <c r="A41" s="40"/>
      <c r="B41" s="259"/>
      <c r="C41" s="1596"/>
      <c r="D41" s="1596"/>
      <c r="E41" s="1596"/>
      <c r="F41" s="1596"/>
      <c r="G41" s="1596"/>
      <c r="H41" s="1596"/>
      <c r="I41" s="1596"/>
      <c r="J41" s="1596"/>
      <c r="K41" s="1596"/>
      <c r="L41" s="1596"/>
      <c r="M41" s="1596"/>
      <c r="N41" s="1596"/>
      <c r="O41" s="1596"/>
      <c r="P41" s="1596"/>
      <c r="Q41" s="1596"/>
      <c r="R41" s="1596"/>
      <c r="S41" s="54"/>
      <c r="T41" s="195"/>
      <c r="U41" s="361"/>
      <c r="V41" s="361"/>
      <c r="W41" s="361"/>
      <c r="X41" s="361"/>
      <c r="Y41" s="361"/>
      <c r="Z41" s="361"/>
      <c r="AA41" s="361"/>
      <c r="AB41" s="361"/>
      <c r="AC41" s="361"/>
      <c r="AD41" s="361"/>
      <c r="AE41" s="361"/>
      <c r="AF41" s="361"/>
      <c r="AG41" s="361"/>
      <c r="AH41" s="54"/>
      <c r="AI41" s="41"/>
    </row>
    <row r="42" spans="1:36" ht="12.75" customHeight="1">
      <c r="A42" s="40"/>
      <c r="B42" s="260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197"/>
      <c r="P42" s="197"/>
      <c r="Q42" s="197"/>
      <c r="R42" s="197"/>
      <c r="S42" s="192"/>
      <c r="T42" s="195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2"/>
      <c r="AI42" s="41"/>
    </row>
    <row r="43" spans="1:36" ht="24.75" customHeight="1">
      <c r="A43" s="40"/>
      <c r="B43" s="1567" t="s">
        <v>733</v>
      </c>
      <c r="C43" s="1567"/>
      <c r="D43" s="1567"/>
      <c r="E43" s="1567"/>
      <c r="F43" s="1567"/>
      <c r="G43" s="1567"/>
      <c r="H43" s="1567"/>
      <c r="I43" s="1567"/>
      <c r="J43" s="1567"/>
      <c r="K43" s="1567"/>
      <c r="L43" s="1567"/>
      <c r="M43" s="1567"/>
      <c r="N43" s="1567"/>
      <c r="O43" s="1567"/>
      <c r="P43" s="1567"/>
      <c r="Q43" s="1567"/>
      <c r="R43" s="1567"/>
      <c r="S43" s="1567"/>
      <c r="T43" s="261"/>
      <c r="U43" s="1362" t="s">
        <v>589</v>
      </c>
      <c r="V43" s="1362"/>
      <c r="W43" s="1362"/>
      <c r="X43" s="1362"/>
      <c r="Y43" s="1362"/>
      <c r="Z43" s="1362"/>
      <c r="AA43" s="1362"/>
      <c r="AB43" s="1362"/>
      <c r="AC43" s="1362"/>
      <c r="AD43" s="1362"/>
      <c r="AE43" s="1362"/>
      <c r="AF43" s="1362"/>
      <c r="AG43" s="1362"/>
      <c r="AH43" s="1362"/>
      <c r="AI43" s="41"/>
      <c r="AJ43" s="262"/>
    </row>
    <row r="44" spans="1:36" ht="9" customHeight="1">
      <c r="A44" s="40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4"/>
    </row>
    <row r="45" spans="1:36" ht="6" customHeight="1">
      <c r="A45" s="40"/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264"/>
    </row>
    <row r="46" spans="1:36" ht="12.75" customHeight="1">
      <c r="A46" s="65"/>
      <c r="B46" s="1593" t="s">
        <v>174</v>
      </c>
      <c r="C46" s="1593"/>
      <c r="D46" s="1593"/>
      <c r="E46" s="1593"/>
      <c r="F46" s="1593"/>
      <c r="G46" s="1593"/>
      <c r="H46" s="1593"/>
      <c r="I46" s="1593"/>
      <c r="J46" s="1593"/>
      <c r="K46" s="1593"/>
      <c r="L46" s="1593"/>
      <c r="M46" s="1593"/>
      <c r="N46" s="1593"/>
      <c r="O46" s="1593"/>
      <c r="P46" s="1593"/>
      <c r="Q46" s="1593"/>
      <c r="R46" s="1593"/>
      <c r="S46" s="1593"/>
      <c r="T46" s="1593"/>
      <c r="U46" s="1593"/>
      <c r="V46" s="1593"/>
      <c r="W46" s="1593"/>
      <c r="X46" s="1593"/>
      <c r="Y46" s="1593"/>
      <c r="Z46" s="1593"/>
      <c r="AA46" s="1593"/>
      <c r="AB46" s="1593"/>
      <c r="AC46" s="1593"/>
      <c r="AD46" s="1593"/>
      <c r="AE46" s="1593"/>
      <c r="AF46" s="1593"/>
      <c r="AG46" s="1593"/>
      <c r="AH46" s="1593"/>
      <c r="AI46" s="264"/>
    </row>
    <row r="47" spans="1:36" ht="6" customHeight="1">
      <c r="A47" s="65"/>
      <c r="B47" s="359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264"/>
    </row>
    <row r="48" spans="1:36" ht="24" customHeight="1">
      <c r="A48" s="40"/>
      <c r="B48" s="1377" t="str">
        <f>IF(B18="","",B18)</f>
        <v/>
      </c>
      <c r="C48" s="1378"/>
      <c r="D48" s="1378"/>
      <c r="E48" s="1378"/>
      <c r="F48" s="1378"/>
      <c r="G48" s="1378"/>
      <c r="H48" s="1378"/>
      <c r="I48" s="1378"/>
      <c r="J48" s="1378"/>
      <c r="K48" s="1378"/>
      <c r="L48" s="1378"/>
      <c r="M48" s="1378"/>
      <c r="N48" s="1378"/>
      <c r="O48" s="1378"/>
      <c r="P48" s="1378"/>
      <c r="Q48" s="1378"/>
      <c r="R48" s="1378"/>
      <c r="S48" s="1378"/>
      <c r="T48" s="1378"/>
      <c r="U48" s="1378"/>
      <c r="V48" s="1378"/>
      <c r="W48" s="1378"/>
      <c r="X48" s="1378"/>
      <c r="Y48" s="1378"/>
      <c r="Z48" s="1378"/>
      <c r="AA48" s="1378"/>
      <c r="AB48" s="1378"/>
      <c r="AC48" s="1378"/>
      <c r="AD48" s="1378"/>
      <c r="AE48" s="1378"/>
      <c r="AF48" s="1378"/>
      <c r="AG48" s="1378"/>
      <c r="AH48" s="1379"/>
      <c r="AI48" s="41"/>
    </row>
    <row r="49" spans="1:36">
      <c r="A49" s="40"/>
      <c r="B49" s="901"/>
      <c r="C49" s="902"/>
      <c r="D49" s="902"/>
      <c r="E49" s="902"/>
      <c r="F49" s="902"/>
      <c r="G49" s="902"/>
      <c r="H49" s="902"/>
      <c r="I49" s="902"/>
      <c r="J49" s="902"/>
      <c r="K49" s="902"/>
      <c r="L49" s="902"/>
      <c r="M49" s="902"/>
      <c r="N49" s="902"/>
      <c r="O49" s="902"/>
      <c r="P49" s="902"/>
      <c r="Q49" s="902"/>
      <c r="R49" s="902"/>
      <c r="S49" s="902"/>
      <c r="T49" s="902"/>
      <c r="U49" s="902"/>
      <c r="V49" s="902"/>
      <c r="W49" s="902"/>
      <c r="X49" s="902"/>
      <c r="Y49" s="902"/>
      <c r="Z49" s="902"/>
      <c r="AA49" s="902"/>
      <c r="AB49" s="902"/>
      <c r="AC49" s="902"/>
      <c r="AD49" s="902"/>
      <c r="AE49" s="902"/>
      <c r="AF49" s="902"/>
      <c r="AG49" s="902"/>
      <c r="AH49" s="903"/>
      <c r="AI49" s="41"/>
    </row>
    <row r="50" spans="1:36">
      <c r="A50" s="40"/>
      <c r="B50" s="1594" t="s">
        <v>447</v>
      </c>
      <c r="C50" s="1594"/>
      <c r="D50" s="1594"/>
      <c r="E50" s="1594"/>
      <c r="F50" s="1594"/>
      <c r="G50" s="1594"/>
      <c r="H50" s="1594"/>
      <c r="I50" s="1594"/>
      <c r="J50" s="1594"/>
      <c r="K50" s="1594"/>
      <c r="L50" s="1594"/>
      <c r="M50" s="1594"/>
      <c r="N50" s="1594"/>
      <c r="O50" s="1594"/>
      <c r="P50" s="1594"/>
      <c r="Q50" s="1594"/>
      <c r="R50" s="1594"/>
      <c r="S50" s="1594"/>
      <c r="T50" s="1594"/>
      <c r="U50" s="1594"/>
      <c r="V50" s="1594"/>
      <c r="W50" s="1594"/>
      <c r="X50" s="1594"/>
      <c r="Y50" s="1594"/>
      <c r="Z50" s="1594"/>
      <c r="AA50" s="1594"/>
      <c r="AB50" s="1594"/>
      <c r="AC50" s="1594"/>
      <c r="AD50" s="1594"/>
      <c r="AE50" s="1594"/>
      <c r="AF50" s="1594"/>
      <c r="AG50" s="1594"/>
      <c r="AH50" s="1594"/>
      <c r="AI50" s="41"/>
    </row>
    <row r="51" spans="1:36" ht="6" customHeight="1">
      <c r="A51" s="65"/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264"/>
    </row>
    <row r="52" spans="1:36" ht="12.75" customHeight="1">
      <c r="A52" s="65"/>
      <c r="B52" s="1574" t="s">
        <v>459</v>
      </c>
      <c r="C52" s="1574"/>
      <c r="D52" s="1574"/>
      <c r="E52" s="1574"/>
      <c r="F52" s="1574"/>
      <c r="G52" s="1574"/>
      <c r="H52" s="1574"/>
      <c r="I52" s="1574"/>
      <c r="J52" s="1574"/>
      <c r="K52" s="1574"/>
      <c r="L52" s="1574"/>
      <c r="M52" s="1574"/>
      <c r="N52" s="1574"/>
      <c r="O52" s="1574"/>
      <c r="P52" s="1574"/>
      <c r="Q52" s="1574"/>
      <c r="R52" s="1574"/>
      <c r="S52" s="1574"/>
      <c r="T52" s="1574"/>
      <c r="U52" s="1574"/>
      <c r="V52" s="1574"/>
      <c r="W52" s="1574"/>
      <c r="X52" s="1574"/>
      <c r="Y52" s="1574"/>
      <c r="Z52" s="1574"/>
      <c r="AA52" s="1574"/>
      <c r="AB52" s="1574"/>
      <c r="AC52" s="1574"/>
      <c r="AD52" s="1574"/>
      <c r="AE52" s="1574"/>
      <c r="AF52" s="1574"/>
      <c r="AG52" s="1574"/>
      <c r="AH52" s="1574"/>
      <c r="AI52" s="264"/>
    </row>
    <row r="53" spans="1:36" ht="12.75" customHeight="1">
      <c r="A53" s="65"/>
      <c r="B53" s="1574"/>
      <c r="C53" s="1574"/>
      <c r="D53" s="1574"/>
      <c r="E53" s="1574"/>
      <c r="F53" s="1574"/>
      <c r="G53" s="1574"/>
      <c r="H53" s="1574"/>
      <c r="I53" s="1574"/>
      <c r="J53" s="1574"/>
      <c r="K53" s="1574"/>
      <c r="L53" s="1574"/>
      <c r="M53" s="1574"/>
      <c r="N53" s="1574"/>
      <c r="O53" s="1574"/>
      <c r="P53" s="1574"/>
      <c r="Q53" s="1574"/>
      <c r="R53" s="1574"/>
      <c r="S53" s="1574"/>
      <c r="T53" s="1574"/>
      <c r="U53" s="1574"/>
      <c r="V53" s="1574"/>
      <c r="W53" s="1574"/>
      <c r="X53" s="1574"/>
      <c r="Y53" s="1574"/>
      <c r="Z53" s="1574"/>
      <c r="AA53" s="1574"/>
      <c r="AB53" s="1574"/>
      <c r="AC53" s="1574"/>
      <c r="AD53" s="1574"/>
      <c r="AE53" s="1574"/>
      <c r="AF53" s="1574"/>
      <c r="AG53" s="1574"/>
      <c r="AH53" s="1574"/>
      <c r="AI53" s="264"/>
    </row>
    <row r="54" spans="1:36" ht="6" customHeight="1">
      <c r="A54" s="65"/>
      <c r="B54" s="359"/>
      <c r="C54" s="359"/>
      <c r="D54" s="359"/>
      <c r="E54" s="359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264"/>
    </row>
    <row r="55" spans="1:36" ht="15.75" customHeight="1">
      <c r="A55" s="40"/>
      <c r="B55" s="258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193"/>
      <c r="Q55" s="193"/>
      <c r="R55" s="193"/>
      <c r="S55" s="191"/>
      <c r="T55" s="195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41"/>
    </row>
    <row r="56" spans="1:36" ht="15.75" customHeight="1">
      <c r="A56" s="40"/>
      <c r="B56" s="259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61"/>
      <c r="P56" s="361"/>
      <c r="Q56" s="361"/>
      <c r="R56" s="361"/>
      <c r="S56" s="54"/>
      <c r="T56" s="195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61"/>
      <c r="AH56" s="54"/>
      <c r="AI56" s="41"/>
    </row>
    <row r="57" spans="1:36" ht="13.5" customHeight="1">
      <c r="A57" s="40"/>
      <c r="B57" s="259"/>
      <c r="C57" s="1573"/>
      <c r="D57" s="1573"/>
      <c r="E57" s="1573"/>
      <c r="F57" s="1573"/>
      <c r="G57" s="1573"/>
      <c r="H57" s="356"/>
      <c r="I57" s="107"/>
      <c r="J57" s="107"/>
      <c r="K57" s="220" t="s">
        <v>496</v>
      </c>
      <c r="L57" s="107"/>
      <c r="M57" s="107"/>
      <c r="N57" s="220" t="s">
        <v>496</v>
      </c>
      <c r="O57" s="107"/>
      <c r="P57" s="107"/>
      <c r="Q57" s="221"/>
      <c r="R57" s="221"/>
      <c r="S57" s="54"/>
      <c r="T57" s="195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61"/>
      <c r="AH57" s="54"/>
      <c r="AI57" s="41"/>
    </row>
    <row r="58" spans="1:36">
      <c r="A58" s="40"/>
      <c r="B58" s="260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197"/>
      <c r="P58" s="197"/>
      <c r="Q58" s="197"/>
      <c r="R58" s="197"/>
      <c r="S58" s="192"/>
      <c r="T58" s="195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2"/>
      <c r="AI58" s="41"/>
    </row>
    <row r="59" spans="1:36" ht="24.75" customHeight="1">
      <c r="A59" s="40"/>
      <c r="B59" s="1567" t="s">
        <v>733</v>
      </c>
      <c r="C59" s="1567"/>
      <c r="D59" s="1567"/>
      <c r="E59" s="1567"/>
      <c r="F59" s="1567"/>
      <c r="G59" s="1567"/>
      <c r="H59" s="1567"/>
      <c r="I59" s="1567"/>
      <c r="J59" s="1567"/>
      <c r="K59" s="1567"/>
      <c r="L59" s="1567"/>
      <c r="M59" s="1567"/>
      <c r="N59" s="1567"/>
      <c r="O59" s="1567"/>
      <c r="P59" s="1567"/>
      <c r="Q59" s="1567"/>
      <c r="R59" s="1567"/>
      <c r="S59" s="1567"/>
      <c r="T59" s="261"/>
      <c r="U59" s="1362" t="s">
        <v>589</v>
      </c>
      <c r="V59" s="1362"/>
      <c r="W59" s="1362"/>
      <c r="X59" s="1362"/>
      <c r="Y59" s="1362"/>
      <c r="Z59" s="1362"/>
      <c r="AA59" s="1362"/>
      <c r="AB59" s="1362"/>
      <c r="AC59" s="1362"/>
      <c r="AD59" s="1362"/>
      <c r="AE59" s="1362"/>
      <c r="AF59" s="1362"/>
      <c r="AG59" s="1362"/>
      <c r="AH59" s="1362"/>
      <c r="AI59" s="41"/>
      <c r="AJ59" s="262"/>
    </row>
    <row r="60" spans="1:36" ht="8.25" customHeight="1">
      <c r="A60" s="40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41"/>
    </row>
    <row r="61" spans="1:36" ht="12" customHeight="1">
      <c r="A61" s="1568" t="s">
        <v>499</v>
      </c>
      <c r="B61" s="1569"/>
      <c r="C61" s="1569"/>
      <c r="D61" s="1569"/>
      <c r="E61" s="1569"/>
      <c r="F61" s="1569"/>
      <c r="G61" s="1569"/>
      <c r="H61" s="1569"/>
      <c r="I61" s="1569"/>
      <c r="J61" s="1569"/>
      <c r="K61" s="1569"/>
      <c r="L61" s="1569"/>
      <c r="M61" s="1569"/>
      <c r="N61" s="1569"/>
      <c r="O61" s="1569"/>
      <c r="P61" s="1569"/>
      <c r="Q61" s="1569"/>
      <c r="R61" s="1569"/>
      <c r="S61" s="1569"/>
      <c r="T61" s="1569"/>
      <c r="U61" s="1569"/>
      <c r="V61" s="1569"/>
      <c r="W61" s="1569"/>
      <c r="X61" s="1569"/>
      <c r="Y61" s="1569"/>
      <c r="Z61" s="1569"/>
      <c r="AA61" s="1569"/>
      <c r="AB61" s="1569"/>
      <c r="AC61" s="1569"/>
      <c r="AD61" s="1569"/>
      <c r="AE61" s="1569"/>
      <c r="AF61" s="1569"/>
      <c r="AG61" s="1569"/>
      <c r="AH61" s="1569"/>
      <c r="AI61" s="266"/>
    </row>
    <row r="62" spans="1:36" ht="26.45" customHeight="1">
      <c r="A62" s="1570" t="s">
        <v>973</v>
      </c>
      <c r="B62" s="1571"/>
      <c r="C62" s="1571"/>
      <c r="D62" s="1571"/>
      <c r="E62" s="1571"/>
      <c r="F62" s="1571"/>
      <c r="G62" s="1571"/>
      <c r="H62" s="1571"/>
      <c r="I62" s="1571"/>
      <c r="J62" s="1571"/>
      <c r="K62" s="1571"/>
      <c r="L62" s="1571"/>
      <c r="M62" s="1571"/>
      <c r="N62" s="1571"/>
      <c r="O62" s="1571"/>
      <c r="P62" s="1571"/>
      <c r="Q62" s="1571"/>
      <c r="R62" s="1571"/>
      <c r="S62" s="1571"/>
      <c r="T62" s="1571"/>
      <c r="U62" s="1571"/>
      <c r="V62" s="1571"/>
      <c r="W62" s="1571"/>
      <c r="X62" s="1571"/>
      <c r="Y62" s="1571"/>
      <c r="Z62" s="1571"/>
      <c r="AA62" s="1571"/>
      <c r="AB62" s="1571"/>
      <c r="AC62" s="1571"/>
      <c r="AD62" s="1571"/>
      <c r="AE62" s="1571"/>
      <c r="AF62" s="1571"/>
      <c r="AG62" s="1571"/>
      <c r="AH62" s="1571"/>
      <c r="AI62" s="1572"/>
    </row>
  </sheetData>
  <sheetProtection formatCells="0" formatRows="0" insertRows="0" deleteRows="0"/>
  <customSheetViews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2014-2020_19.2/3/z&amp;R&amp;8Strona &amp;P z &amp;N</oddFooter>
      </headerFooter>
    </customSheetView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C40:R41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B43:S43"/>
    <mergeCell ref="U43:AH43"/>
    <mergeCell ref="C57:G57"/>
    <mergeCell ref="B52:AH53"/>
  </mergeCells>
  <dataValidations disablePrompts="1" count="5">
    <dataValidation type="whole" allowBlank="1" showInputMessage="1" showErrorMessage="1" errorTitle="Błąd!" error="W tym polu można wpisać tylko pojedynczą cyfrę - w zakresie od 0 do 9" sqref="R57 Q57 P57 O57 M57 J5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&#10;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&#10;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2014-2020_19.2/4z&amp;R&amp;8Strona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Arkusz15"/>
  <dimension ref="A1:AJ69"/>
  <sheetViews>
    <sheetView showGridLines="0" showOutlineSymbols="0" view="pageBreakPreview" zoomScale="110" zoomScaleSheetLayoutView="110" workbookViewId="0">
      <selection activeCell="A4" sqref="A4:AI4"/>
    </sheetView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8"/>
      <c r="AJ1" s="267"/>
    </row>
    <row r="2" spans="1:36" ht="15.75" customHeight="1">
      <c r="A2" s="1597"/>
      <c r="B2" s="1598"/>
      <c r="C2" s="1598"/>
      <c r="D2" s="1598"/>
      <c r="E2" s="1598"/>
      <c r="F2" s="1598"/>
      <c r="G2" s="1598"/>
      <c r="H2" s="1598"/>
      <c r="I2" s="1598"/>
      <c r="J2" s="1598"/>
      <c r="K2" s="1598"/>
      <c r="L2" s="1598"/>
      <c r="M2" s="1598"/>
      <c r="N2" s="1598"/>
      <c r="O2" s="1598"/>
      <c r="P2" s="1598"/>
      <c r="Q2" s="1598"/>
      <c r="R2" s="1598"/>
      <c r="S2" s="1598"/>
      <c r="T2" s="1598"/>
      <c r="U2" s="1598"/>
      <c r="V2" s="1598"/>
      <c r="W2" s="1598"/>
      <c r="X2" s="268"/>
      <c r="Y2" s="268"/>
      <c r="Z2" s="268"/>
      <c r="AA2" s="268"/>
      <c r="AB2" s="268"/>
      <c r="AC2" s="268"/>
      <c r="AD2" s="1371" t="s">
        <v>437</v>
      </c>
      <c r="AE2" s="1372"/>
      <c r="AF2" s="1372"/>
      <c r="AG2" s="1372"/>
      <c r="AH2" s="1373"/>
      <c r="AI2" s="365"/>
      <c r="AJ2" s="268"/>
    </row>
    <row r="3" spans="1:36" ht="6.75" customHeight="1">
      <c r="A3" s="1599"/>
      <c r="B3" s="1370"/>
      <c r="C3" s="1370"/>
      <c r="D3" s="1370"/>
      <c r="E3" s="1370"/>
      <c r="F3" s="1370"/>
      <c r="G3" s="1370"/>
      <c r="H3" s="1370"/>
      <c r="I3" s="1370"/>
      <c r="J3" s="1370"/>
      <c r="K3" s="1370"/>
      <c r="L3" s="1370"/>
      <c r="M3" s="1370"/>
      <c r="N3" s="1370"/>
      <c r="O3" s="1370"/>
      <c r="P3" s="1370"/>
      <c r="Q3" s="1370"/>
      <c r="R3" s="1370"/>
      <c r="S3" s="1370"/>
      <c r="T3" s="1370"/>
      <c r="U3" s="1370"/>
      <c r="V3" s="1370"/>
      <c r="W3" s="1370"/>
      <c r="X3" s="1370"/>
      <c r="Y3" s="1370"/>
      <c r="Z3" s="1370"/>
      <c r="AA3" s="1370"/>
      <c r="AB3" s="1370"/>
      <c r="AC3" s="1370"/>
      <c r="AD3" s="1370"/>
      <c r="AE3" s="1370"/>
      <c r="AF3" s="1370"/>
      <c r="AG3" s="1370"/>
      <c r="AH3" s="1370"/>
      <c r="AI3" s="1600"/>
      <c r="AJ3" s="269"/>
    </row>
    <row r="4" spans="1:36" ht="42" customHeight="1">
      <c r="A4" s="1583" t="s">
        <v>865</v>
      </c>
      <c r="B4" s="1601"/>
      <c r="C4" s="1601"/>
      <c r="D4" s="1601"/>
      <c r="E4" s="1601"/>
      <c r="F4" s="1601"/>
      <c r="G4" s="1601"/>
      <c r="H4" s="1601"/>
      <c r="I4" s="1601"/>
      <c r="J4" s="1601"/>
      <c r="K4" s="1601"/>
      <c r="L4" s="1601"/>
      <c r="M4" s="1601"/>
      <c r="N4" s="1601"/>
      <c r="O4" s="1601"/>
      <c r="P4" s="1601"/>
      <c r="Q4" s="1601"/>
      <c r="R4" s="1601"/>
      <c r="S4" s="1601"/>
      <c r="T4" s="1601"/>
      <c r="U4" s="1601"/>
      <c r="V4" s="1601"/>
      <c r="W4" s="1601"/>
      <c r="X4" s="1601"/>
      <c r="Y4" s="1601"/>
      <c r="Z4" s="1601"/>
      <c r="AA4" s="1601"/>
      <c r="AB4" s="1601"/>
      <c r="AC4" s="1601"/>
      <c r="AD4" s="1601"/>
      <c r="AE4" s="1601"/>
      <c r="AF4" s="1601"/>
      <c r="AG4" s="1601"/>
      <c r="AH4" s="1601"/>
      <c r="AI4" s="1602"/>
      <c r="AJ4" s="270"/>
    </row>
    <row r="5" spans="1:36" ht="6" customHeight="1">
      <c r="A5" s="1599"/>
      <c r="B5" s="1603"/>
      <c r="C5" s="1370"/>
      <c r="D5" s="1370"/>
      <c r="E5" s="1370"/>
      <c r="F5" s="1370"/>
      <c r="G5" s="1370"/>
      <c r="H5" s="1370"/>
      <c r="I5" s="1370"/>
      <c r="J5" s="1370"/>
      <c r="K5" s="1370"/>
      <c r="L5" s="1370"/>
      <c r="M5" s="1370"/>
      <c r="N5" s="1370"/>
      <c r="O5" s="1370"/>
      <c r="P5" s="1370"/>
      <c r="Q5" s="1370"/>
      <c r="R5" s="1370"/>
      <c r="S5" s="1370"/>
      <c r="T5" s="1370"/>
      <c r="U5" s="1370"/>
      <c r="V5" s="1370"/>
      <c r="W5" s="1370"/>
      <c r="X5" s="1370"/>
      <c r="Y5" s="1370"/>
      <c r="Z5" s="1370"/>
      <c r="AA5" s="1370"/>
      <c r="AB5" s="1370"/>
      <c r="AC5" s="1370"/>
      <c r="AD5" s="1370"/>
      <c r="AE5" s="1370"/>
      <c r="AF5" s="1370"/>
      <c r="AG5" s="1370"/>
      <c r="AH5" s="1370"/>
      <c r="AI5" s="1600"/>
      <c r="AJ5" s="269"/>
    </row>
    <row r="6" spans="1:36">
      <c r="A6" s="271"/>
      <c r="B6" s="1588" t="s">
        <v>169</v>
      </c>
      <c r="C6" s="1604"/>
      <c r="D6" s="1604"/>
      <c r="E6" s="1604"/>
      <c r="F6" s="1604"/>
      <c r="G6" s="1604"/>
      <c r="H6" s="1604"/>
      <c r="I6" s="1604"/>
      <c r="J6" s="1604"/>
      <c r="K6" s="1604"/>
      <c r="L6" s="1604"/>
      <c r="M6" s="1604"/>
      <c r="N6" s="1604"/>
      <c r="O6" s="1604"/>
      <c r="P6" s="1604"/>
      <c r="Q6" s="1604"/>
      <c r="R6" s="1604"/>
      <c r="S6" s="1604"/>
      <c r="T6" s="1604"/>
      <c r="U6" s="1604"/>
      <c r="V6" s="1604"/>
      <c r="W6" s="1604"/>
      <c r="X6" s="1604"/>
      <c r="Y6" s="1604"/>
      <c r="Z6" s="1604"/>
      <c r="AA6" s="1604"/>
      <c r="AB6" s="1604"/>
      <c r="AC6" s="1604"/>
      <c r="AD6" s="1604"/>
      <c r="AE6" s="1604"/>
      <c r="AF6" s="1604"/>
      <c r="AG6" s="1604"/>
      <c r="AH6" s="1604"/>
      <c r="AI6" s="365"/>
    </row>
    <row r="7" spans="1:36" ht="6" customHeight="1">
      <c r="A7" s="271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65"/>
    </row>
    <row r="8" spans="1:36" ht="11.25" customHeight="1">
      <c r="A8" s="272"/>
      <c r="B8" s="1377"/>
      <c r="C8" s="1378"/>
      <c r="D8" s="1378"/>
      <c r="E8" s="1378"/>
      <c r="F8" s="1378"/>
      <c r="G8" s="1378"/>
      <c r="H8" s="1378"/>
      <c r="I8" s="1378"/>
      <c r="J8" s="1378"/>
      <c r="K8" s="1378"/>
      <c r="L8" s="1378"/>
      <c r="M8" s="1378"/>
      <c r="N8" s="1378"/>
      <c r="O8" s="1378"/>
      <c r="P8" s="1378"/>
      <c r="Q8" s="1378"/>
      <c r="R8" s="1378"/>
      <c r="S8" s="1378"/>
      <c r="T8" s="1378"/>
      <c r="U8" s="1378"/>
      <c r="V8" s="1378"/>
      <c r="W8" s="1378"/>
      <c r="X8" s="1378"/>
      <c r="Y8" s="1378"/>
      <c r="Z8" s="1378"/>
      <c r="AA8" s="1378"/>
      <c r="AB8" s="1378"/>
      <c r="AC8" s="1378"/>
      <c r="AD8" s="1378"/>
      <c r="AE8" s="1378"/>
      <c r="AF8" s="1378"/>
      <c r="AG8" s="1378"/>
      <c r="AH8" s="1379"/>
      <c r="AI8" s="365"/>
    </row>
    <row r="9" spans="1:36" ht="11.25" customHeight="1">
      <c r="A9" s="272"/>
      <c r="B9" s="1605"/>
      <c r="C9" s="1606"/>
      <c r="D9" s="1606"/>
      <c r="E9" s="1606"/>
      <c r="F9" s="1606"/>
      <c r="G9" s="1606"/>
      <c r="H9" s="1606"/>
      <c r="I9" s="1606"/>
      <c r="J9" s="1606"/>
      <c r="K9" s="1606"/>
      <c r="L9" s="1606"/>
      <c r="M9" s="1606"/>
      <c r="N9" s="1606"/>
      <c r="O9" s="1606"/>
      <c r="P9" s="1606"/>
      <c r="Q9" s="1606"/>
      <c r="R9" s="1606"/>
      <c r="S9" s="1606"/>
      <c r="T9" s="1606"/>
      <c r="U9" s="1606"/>
      <c r="V9" s="1606"/>
      <c r="W9" s="1606"/>
      <c r="X9" s="1606"/>
      <c r="Y9" s="1606"/>
      <c r="Z9" s="1606"/>
      <c r="AA9" s="1606"/>
      <c r="AB9" s="1606"/>
      <c r="AC9" s="1606"/>
      <c r="AD9" s="1606"/>
      <c r="AE9" s="1606"/>
      <c r="AF9" s="1606"/>
      <c r="AG9" s="1606"/>
      <c r="AH9" s="1607"/>
      <c r="AI9" s="365"/>
    </row>
    <row r="10" spans="1:36" ht="11.25" customHeight="1">
      <c r="A10" s="117"/>
      <c r="B10" s="1605"/>
      <c r="C10" s="1606"/>
      <c r="D10" s="1606"/>
      <c r="E10" s="1606"/>
      <c r="F10" s="1606"/>
      <c r="G10" s="1606"/>
      <c r="H10" s="1606"/>
      <c r="I10" s="1606"/>
      <c r="J10" s="1606"/>
      <c r="K10" s="1606"/>
      <c r="L10" s="1606"/>
      <c r="M10" s="1606"/>
      <c r="N10" s="1606"/>
      <c r="O10" s="1606"/>
      <c r="P10" s="1606"/>
      <c r="Q10" s="1606"/>
      <c r="R10" s="1606"/>
      <c r="S10" s="1606"/>
      <c r="T10" s="1606"/>
      <c r="U10" s="1606"/>
      <c r="V10" s="1606"/>
      <c r="W10" s="1606"/>
      <c r="X10" s="1606"/>
      <c r="Y10" s="1606"/>
      <c r="Z10" s="1606"/>
      <c r="AA10" s="1606"/>
      <c r="AB10" s="1606"/>
      <c r="AC10" s="1606"/>
      <c r="AD10" s="1606"/>
      <c r="AE10" s="1606"/>
      <c r="AF10" s="1606"/>
      <c r="AG10" s="1606"/>
      <c r="AH10" s="1607"/>
      <c r="AI10" s="365"/>
    </row>
    <row r="11" spans="1:36" ht="11.25" customHeight="1">
      <c r="A11" s="117"/>
      <c r="B11" s="901"/>
      <c r="C11" s="902"/>
      <c r="D11" s="902"/>
      <c r="E11" s="902"/>
      <c r="F11" s="902"/>
      <c r="G11" s="902"/>
      <c r="H11" s="902"/>
      <c r="I11" s="902"/>
      <c r="J11" s="902"/>
      <c r="K11" s="902"/>
      <c r="L11" s="902"/>
      <c r="M11" s="902"/>
      <c r="N11" s="902"/>
      <c r="O11" s="902"/>
      <c r="P11" s="902"/>
      <c r="Q11" s="902"/>
      <c r="R11" s="902"/>
      <c r="S11" s="902"/>
      <c r="T11" s="902"/>
      <c r="U11" s="902"/>
      <c r="V11" s="902"/>
      <c r="W11" s="902"/>
      <c r="X11" s="902"/>
      <c r="Y11" s="902"/>
      <c r="Z11" s="902"/>
      <c r="AA11" s="902"/>
      <c r="AB11" s="902"/>
      <c r="AC11" s="902"/>
      <c r="AD11" s="902"/>
      <c r="AE11" s="902"/>
      <c r="AF11" s="902"/>
      <c r="AG11" s="902"/>
      <c r="AH11" s="903"/>
      <c r="AI11" s="365"/>
    </row>
    <row r="12" spans="1:36" ht="13.5">
      <c r="A12" s="117"/>
      <c r="B12" s="1590" t="s">
        <v>514</v>
      </c>
      <c r="C12" s="1591"/>
      <c r="D12" s="1591"/>
      <c r="E12" s="1591"/>
      <c r="F12" s="1591"/>
      <c r="G12" s="1591"/>
      <c r="H12" s="1591"/>
      <c r="I12" s="1591"/>
      <c r="J12" s="1591"/>
      <c r="K12" s="1591"/>
      <c r="L12" s="1591"/>
      <c r="M12" s="1591"/>
      <c r="N12" s="1591"/>
      <c r="O12" s="1591"/>
      <c r="P12" s="1591"/>
      <c r="Q12" s="1591"/>
      <c r="R12" s="1591"/>
      <c r="S12" s="1591"/>
      <c r="T12" s="1591"/>
      <c r="U12" s="1591"/>
      <c r="V12" s="1591"/>
      <c r="W12" s="1591"/>
      <c r="X12" s="1591"/>
      <c r="Y12" s="1591"/>
      <c r="Z12" s="1591"/>
      <c r="AA12" s="1591"/>
      <c r="AB12" s="1591"/>
      <c r="AC12" s="1591"/>
      <c r="AD12" s="1591"/>
      <c r="AE12" s="1591"/>
      <c r="AF12" s="1591"/>
      <c r="AG12" s="1591"/>
      <c r="AH12" s="1591"/>
      <c r="AI12" s="365"/>
    </row>
    <row r="13" spans="1:36" ht="6" customHeight="1">
      <c r="A13" s="271"/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2"/>
      <c r="AH13" s="372"/>
      <c r="AI13" s="365"/>
    </row>
    <row r="14" spans="1:36" ht="11.25" customHeight="1">
      <c r="A14" s="271"/>
      <c r="B14" s="1377"/>
      <c r="C14" s="1378"/>
      <c r="D14" s="1378"/>
      <c r="E14" s="1378"/>
      <c r="F14" s="1378"/>
      <c r="G14" s="1378"/>
      <c r="H14" s="1378"/>
      <c r="I14" s="1378"/>
      <c r="J14" s="1378"/>
      <c r="K14" s="1378"/>
      <c r="L14" s="1378"/>
      <c r="M14" s="1378"/>
      <c r="N14" s="1378"/>
      <c r="O14" s="1378"/>
      <c r="P14" s="1378"/>
      <c r="Q14" s="1378"/>
      <c r="R14" s="1378"/>
      <c r="S14" s="1378"/>
      <c r="T14" s="1378"/>
      <c r="U14" s="1378"/>
      <c r="V14" s="1378"/>
      <c r="W14" s="1378"/>
      <c r="X14" s="1378"/>
      <c r="Y14" s="1378"/>
      <c r="Z14" s="1378"/>
      <c r="AA14" s="1378"/>
      <c r="AB14" s="1378"/>
      <c r="AC14" s="1378"/>
      <c r="AD14" s="1378"/>
      <c r="AE14" s="1378"/>
      <c r="AF14" s="1378"/>
      <c r="AG14" s="1378"/>
      <c r="AH14" s="1379"/>
      <c r="AI14" s="118"/>
    </row>
    <row r="15" spans="1:36" ht="11.25" customHeight="1">
      <c r="A15" s="271"/>
      <c r="B15" s="1605"/>
      <c r="C15" s="1606"/>
      <c r="D15" s="1606"/>
      <c r="E15" s="1606"/>
      <c r="F15" s="1606"/>
      <c r="G15" s="1606"/>
      <c r="H15" s="1606"/>
      <c r="I15" s="1606"/>
      <c r="J15" s="1606"/>
      <c r="K15" s="1606"/>
      <c r="L15" s="1606"/>
      <c r="M15" s="1606"/>
      <c r="N15" s="1606"/>
      <c r="O15" s="1606"/>
      <c r="P15" s="1606"/>
      <c r="Q15" s="1606"/>
      <c r="R15" s="1606"/>
      <c r="S15" s="1606"/>
      <c r="T15" s="1606"/>
      <c r="U15" s="1606"/>
      <c r="V15" s="1606"/>
      <c r="W15" s="1606"/>
      <c r="X15" s="1606"/>
      <c r="Y15" s="1606"/>
      <c r="Z15" s="1606"/>
      <c r="AA15" s="1606"/>
      <c r="AB15" s="1606"/>
      <c r="AC15" s="1606"/>
      <c r="AD15" s="1606"/>
      <c r="AE15" s="1606"/>
      <c r="AF15" s="1606"/>
      <c r="AG15" s="1606"/>
      <c r="AH15" s="1607"/>
      <c r="AI15" s="118"/>
    </row>
    <row r="16" spans="1:36" ht="11.25" customHeight="1">
      <c r="A16" s="271"/>
      <c r="B16" s="1605"/>
      <c r="C16" s="1606"/>
      <c r="D16" s="1606"/>
      <c r="E16" s="1606"/>
      <c r="F16" s="1606"/>
      <c r="G16" s="1606"/>
      <c r="H16" s="1606"/>
      <c r="I16" s="1606"/>
      <c r="J16" s="1606"/>
      <c r="K16" s="1606"/>
      <c r="L16" s="1606"/>
      <c r="M16" s="1606"/>
      <c r="N16" s="1606"/>
      <c r="O16" s="1606"/>
      <c r="P16" s="1606"/>
      <c r="Q16" s="1606"/>
      <c r="R16" s="1606"/>
      <c r="S16" s="1606"/>
      <c r="T16" s="1606"/>
      <c r="U16" s="1606"/>
      <c r="V16" s="1606"/>
      <c r="W16" s="1606"/>
      <c r="X16" s="1606"/>
      <c r="Y16" s="1606"/>
      <c r="Z16" s="1606"/>
      <c r="AA16" s="1606"/>
      <c r="AB16" s="1606"/>
      <c r="AC16" s="1606"/>
      <c r="AD16" s="1606"/>
      <c r="AE16" s="1606"/>
      <c r="AF16" s="1606"/>
      <c r="AG16" s="1606"/>
      <c r="AH16" s="1607"/>
      <c r="AI16" s="118"/>
    </row>
    <row r="17" spans="1:35" ht="11.25" customHeight="1">
      <c r="A17" s="271"/>
      <c r="B17" s="901"/>
      <c r="C17" s="902"/>
      <c r="D17" s="902"/>
      <c r="E17" s="902"/>
      <c r="F17" s="902"/>
      <c r="G17" s="902"/>
      <c r="H17" s="902"/>
      <c r="I17" s="902"/>
      <c r="J17" s="902"/>
      <c r="K17" s="902"/>
      <c r="L17" s="902"/>
      <c r="M17" s="902"/>
      <c r="N17" s="902"/>
      <c r="O17" s="902"/>
      <c r="P17" s="902"/>
      <c r="Q17" s="902"/>
      <c r="R17" s="902"/>
      <c r="S17" s="902"/>
      <c r="T17" s="902"/>
      <c r="U17" s="902"/>
      <c r="V17" s="902"/>
      <c r="W17" s="902"/>
      <c r="X17" s="902"/>
      <c r="Y17" s="902"/>
      <c r="Z17" s="902"/>
      <c r="AA17" s="902"/>
      <c r="AB17" s="902"/>
      <c r="AC17" s="902"/>
      <c r="AD17" s="902"/>
      <c r="AE17" s="902"/>
      <c r="AF17" s="902"/>
      <c r="AG17" s="902"/>
      <c r="AH17" s="903"/>
      <c r="AI17" s="118"/>
    </row>
    <row r="18" spans="1:35" ht="13.5">
      <c r="A18" s="256"/>
      <c r="B18" s="1591" t="s">
        <v>515</v>
      </c>
      <c r="C18" s="1591"/>
      <c r="D18" s="1591"/>
      <c r="E18" s="1591"/>
      <c r="F18" s="1591"/>
      <c r="G18" s="1591"/>
      <c r="H18" s="1591"/>
      <c r="I18" s="1591"/>
      <c r="J18" s="1591"/>
      <c r="K18" s="1591"/>
      <c r="L18" s="1591"/>
      <c r="M18" s="1591"/>
      <c r="N18" s="1591"/>
      <c r="O18" s="1591"/>
      <c r="P18" s="1591"/>
      <c r="Q18" s="1591"/>
      <c r="R18" s="1591"/>
      <c r="S18" s="1591"/>
      <c r="T18" s="1591"/>
      <c r="U18" s="1591"/>
      <c r="V18" s="1591"/>
      <c r="W18" s="1591"/>
      <c r="X18" s="1591"/>
      <c r="Y18" s="1591"/>
      <c r="Z18" s="1591"/>
      <c r="AA18" s="1591"/>
      <c r="AB18" s="1591"/>
      <c r="AC18" s="1591"/>
      <c r="AD18" s="1591"/>
      <c r="AE18" s="1591"/>
      <c r="AF18" s="1591"/>
      <c r="AG18" s="1591"/>
      <c r="AH18" s="1591"/>
      <c r="AI18" s="118"/>
    </row>
    <row r="19" spans="1:35" ht="6" customHeight="1">
      <c r="A19" s="271"/>
      <c r="B19" s="1592"/>
      <c r="C19" s="1592"/>
      <c r="D19" s="1592"/>
      <c r="E19" s="1592"/>
      <c r="F19" s="1592"/>
      <c r="G19" s="1592"/>
      <c r="H19" s="1592"/>
      <c r="I19" s="1592"/>
      <c r="J19" s="1592"/>
      <c r="K19" s="1592"/>
      <c r="L19" s="1592"/>
      <c r="M19" s="1592"/>
      <c r="N19" s="1592"/>
      <c r="O19" s="1592"/>
      <c r="P19" s="1592"/>
      <c r="Q19" s="1592"/>
      <c r="R19" s="1592"/>
      <c r="S19" s="1592"/>
      <c r="T19" s="1592"/>
      <c r="U19" s="1592"/>
      <c r="V19" s="1592"/>
      <c r="W19" s="1592"/>
      <c r="X19" s="1592"/>
      <c r="Y19" s="1592"/>
      <c r="Z19" s="1592"/>
      <c r="AA19" s="257"/>
      <c r="AB19" s="257"/>
      <c r="AC19" s="257"/>
      <c r="AD19" s="257"/>
      <c r="AE19" s="257"/>
      <c r="AF19" s="257"/>
      <c r="AG19" s="257"/>
      <c r="AH19" s="257"/>
      <c r="AI19" s="118"/>
    </row>
    <row r="20" spans="1:35">
      <c r="A20" s="271"/>
      <c r="B20" s="1593" t="s">
        <v>170</v>
      </c>
      <c r="C20" s="1593"/>
      <c r="D20" s="1593"/>
      <c r="E20" s="1593"/>
      <c r="F20" s="1593"/>
      <c r="G20" s="1593"/>
      <c r="H20" s="1593"/>
      <c r="I20" s="1593"/>
      <c r="J20" s="1593"/>
      <c r="K20" s="1593"/>
      <c r="L20" s="1593"/>
      <c r="M20" s="1593"/>
      <c r="N20" s="1593"/>
      <c r="O20" s="1593"/>
      <c r="P20" s="1593"/>
      <c r="Q20" s="1593"/>
      <c r="R20" s="1593"/>
      <c r="S20" s="1593"/>
      <c r="T20" s="1593"/>
      <c r="U20" s="1593"/>
      <c r="V20" s="1593"/>
      <c r="W20" s="1593"/>
      <c r="X20" s="1593"/>
      <c r="Y20" s="1593"/>
      <c r="Z20" s="1593"/>
      <c r="AA20" s="1593"/>
      <c r="AB20" s="1593"/>
      <c r="AC20" s="1593"/>
      <c r="AD20" s="1593"/>
      <c r="AE20" s="1593"/>
      <c r="AF20" s="1593"/>
      <c r="AG20" s="1593"/>
      <c r="AH20" s="1593"/>
      <c r="AI20" s="118"/>
    </row>
    <row r="21" spans="1:35" ht="6" customHeight="1">
      <c r="A21" s="271"/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371"/>
      <c r="AA21" s="257"/>
      <c r="AB21" s="257"/>
      <c r="AC21" s="257"/>
      <c r="AD21" s="257"/>
      <c r="AE21" s="257"/>
      <c r="AF21" s="257"/>
      <c r="AG21" s="257"/>
      <c r="AH21" s="257"/>
      <c r="AI21" s="118"/>
    </row>
    <row r="22" spans="1:35" ht="11.25" customHeight="1">
      <c r="A22" s="271"/>
      <c r="B22" s="1377" t="str">
        <f>IF(Zal_B_VII_B111!B18="","",Zal_B_VII_B111!B18)</f>
        <v/>
      </c>
      <c r="C22" s="1378"/>
      <c r="D22" s="1378"/>
      <c r="E22" s="1378"/>
      <c r="F22" s="1378"/>
      <c r="G22" s="1378"/>
      <c r="H22" s="1378"/>
      <c r="I22" s="1378"/>
      <c r="J22" s="1378"/>
      <c r="K22" s="1378"/>
      <c r="L22" s="1378"/>
      <c r="M22" s="1378"/>
      <c r="N22" s="1378"/>
      <c r="O22" s="1378"/>
      <c r="P22" s="1378"/>
      <c r="Q22" s="1378"/>
      <c r="R22" s="1378"/>
      <c r="S22" s="1378"/>
      <c r="T22" s="1378"/>
      <c r="U22" s="1378"/>
      <c r="V22" s="1378"/>
      <c r="W22" s="1378"/>
      <c r="X22" s="1378"/>
      <c r="Y22" s="1378"/>
      <c r="Z22" s="1378"/>
      <c r="AA22" s="1378"/>
      <c r="AB22" s="1378"/>
      <c r="AC22" s="1378"/>
      <c r="AD22" s="1378"/>
      <c r="AE22" s="1378"/>
      <c r="AF22" s="1378"/>
      <c r="AG22" s="1378"/>
      <c r="AH22" s="1379"/>
      <c r="AI22" s="118"/>
    </row>
    <row r="23" spans="1:35" ht="11.25" customHeight="1">
      <c r="A23" s="271"/>
      <c r="B23" s="1605"/>
      <c r="C23" s="1606"/>
      <c r="D23" s="1606"/>
      <c r="E23" s="1606"/>
      <c r="F23" s="1606"/>
      <c r="G23" s="1606"/>
      <c r="H23" s="1606"/>
      <c r="I23" s="1606"/>
      <c r="J23" s="1606"/>
      <c r="K23" s="1606"/>
      <c r="L23" s="1606"/>
      <c r="M23" s="1606"/>
      <c r="N23" s="1606"/>
      <c r="O23" s="1606"/>
      <c r="P23" s="1606"/>
      <c r="Q23" s="1606"/>
      <c r="R23" s="1606"/>
      <c r="S23" s="1606"/>
      <c r="T23" s="1606"/>
      <c r="U23" s="1606"/>
      <c r="V23" s="1606"/>
      <c r="W23" s="1606"/>
      <c r="X23" s="1606"/>
      <c r="Y23" s="1606"/>
      <c r="Z23" s="1606"/>
      <c r="AA23" s="1606"/>
      <c r="AB23" s="1606"/>
      <c r="AC23" s="1606"/>
      <c r="AD23" s="1606"/>
      <c r="AE23" s="1606"/>
      <c r="AF23" s="1606"/>
      <c r="AG23" s="1606"/>
      <c r="AH23" s="1607"/>
      <c r="AI23" s="118"/>
    </row>
    <row r="24" spans="1:35" ht="11.25" customHeight="1">
      <c r="A24" s="271"/>
      <c r="B24" s="901"/>
      <c r="C24" s="902"/>
      <c r="D24" s="902"/>
      <c r="E24" s="902"/>
      <c r="F24" s="902"/>
      <c r="G24" s="902"/>
      <c r="H24" s="902"/>
      <c r="I24" s="902"/>
      <c r="J24" s="902"/>
      <c r="K24" s="902"/>
      <c r="L24" s="902"/>
      <c r="M24" s="902"/>
      <c r="N24" s="902"/>
      <c r="O24" s="902"/>
      <c r="P24" s="902"/>
      <c r="Q24" s="902"/>
      <c r="R24" s="902"/>
      <c r="S24" s="902"/>
      <c r="T24" s="902"/>
      <c r="U24" s="902"/>
      <c r="V24" s="902"/>
      <c r="W24" s="902"/>
      <c r="X24" s="902"/>
      <c r="Y24" s="902"/>
      <c r="Z24" s="902"/>
      <c r="AA24" s="902"/>
      <c r="AB24" s="902"/>
      <c r="AC24" s="902"/>
      <c r="AD24" s="902"/>
      <c r="AE24" s="902"/>
      <c r="AF24" s="902"/>
      <c r="AG24" s="902"/>
      <c r="AH24" s="903"/>
      <c r="AI24" s="118"/>
    </row>
    <row r="25" spans="1:35">
      <c r="A25" s="271"/>
      <c r="B25" s="1594" t="s">
        <v>448</v>
      </c>
      <c r="C25" s="1594"/>
      <c r="D25" s="1594"/>
      <c r="E25" s="1594"/>
      <c r="F25" s="1594"/>
      <c r="G25" s="1594"/>
      <c r="H25" s="1594"/>
      <c r="I25" s="1594"/>
      <c r="J25" s="1594"/>
      <c r="K25" s="1594"/>
      <c r="L25" s="1594"/>
      <c r="M25" s="1594"/>
      <c r="N25" s="1594"/>
      <c r="O25" s="1594"/>
      <c r="P25" s="1594"/>
      <c r="Q25" s="1594"/>
      <c r="R25" s="1594"/>
      <c r="S25" s="1594"/>
      <c r="T25" s="1594"/>
      <c r="U25" s="1594"/>
      <c r="V25" s="1594"/>
      <c r="W25" s="1594"/>
      <c r="X25" s="1594"/>
      <c r="Y25" s="1594"/>
      <c r="Z25" s="1594"/>
      <c r="AA25" s="1594"/>
      <c r="AB25" s="1594"/>
      <c r="AC25" s="1594"/>
      <c r="AD25" s="1594"/>
      <c r="AE25" s="1594"/>
      <c r="AF25" s="1594"/>
      <c r="AG25" s="1594"/>
      <c r="AH25" s="1594"/>
      <c r="AI25" s="118"/>
    </row>
    <row r="26" spans="1:35" ht="6" customHeight="1">
      <c r="A26" s="271"/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0"/>
      <c r="AE26" s="370"/>
      <c r="AF26" s="370"/>
      <c r="AG26" s="370"/>
      <c r="AH26" s="370"/>
      <c r="AI26" s="118"/>
    </row>
    <row r="27" spans="1:35" ht="17.25" customHeight="1">
      <c r="A27" s="117"/>
      <c r="B27" s="1351" t="s">
        <v>501</v>
      </c>
      <c r="C27" s="1608"/>
      <c r="D27" s="1608"/>
      <c r="E27" s="1608"/>
      <c r="F27" s="1608"/>
      <c r="G27" s="1608"/>
      <c r="H27" s="1608"/>
      <c r="I27" s="1608"/>
      <c r="J27" s="1608"/>
      <c r="K27" s="1608"/>
      <c r="L27" s="1608"/>
      <c r="M27" s="1608"/>
      <c r="N27" s="1608"/>
      <c r="O27" s="1608"/>
      <c r="P27" s="1608"/>
      <c r="Q27" s="1608"/>
      <c r="R27" s="1608"/>
      <c r="S27" s="1608"/>
      <c r="T27" s="1608"/>
      <c r="U27" s="1608"/>
      <c r="V27" s="1608"/>
      <c r="W27" s="1608"/>
      <c r="X27" s="1608"/>
      <c r="Y27" s="1608"/>
      <c r="Z27" s="1608"/>
      <c r="AA27" s="1608"/>
      <c r="AB27" s="1608"/>
      <c r="AC27" s="1608"/>
      <c r="AD27" s="1608"/>
      <c r="AE27" s="1608"/>
      <c r="AF27" s="1608"/>
      <c r="AG27" s="1608"/>
      <c r="AH27" s="1608"/>
      <c r="AI27" s="118"/>
    </row>
    <row r="28" spans="1:35" ht="22.5" customHeight="1">
      <c r="A28" s="117"/>
      <c r="B28" s="1608"/>
      <c r="C28" s="1608"/>
      <c r="D28" s="1608"/>
      <c r="E28" s="1608"/>
      <c r="F28" s="1608"/>
      <c r="G28" s="1608"/>
      <c r="H28" s="1608"/>
      <c r="I28" s="1608"/>
      <c r="J28" s="1608"/>
      <c r="K28" s="1608"/>
      <c r="L28" s="1608"/>
      <c r="M28" s="1608"/>
      <c r="N28" s="1608"/>
      <c r="O28" s="1608"/>
      <c r="P28" s="1608"/>
      <c r="Q28" s="1608"/>
      <c r="R28" s="1608"/>
      <c r="S28" s="1608"/>
      <c r="T28" s="1608"/>
      <c r="U28" s="1608"/>
      <c r="V28" s="1608"/>
      <c r="W28" s="1608"/>
      <c r="X28" s="1608"/>
      <c r="Y28" s="1608"/>
      <c r="Z28" s="1608"/>
      <c r="AA28" s="1608"/>
      <c r="AB28" s="1608"/>
      <c r="AC28" s="1608"/>
      <c r="AD28" s="1608"/>
      <c r="AE28" s="1608"/>
      <c r="AF28" s="1608"/>
      <c r="AG28" s="1608"/>
      <c r="AH28" s="1608"/>
      <c r="AI28" s="118"/>
    </row>
    <row r="29" spans="1:35">
      <c r="A29" s="117"/>
      <c r="B29" s="1608"/>
      <c r="C29" s="1608"/>
      <c r="D29" s="1608"/>
      <c r="E29" s="1608"/>
      <c r="F29" s="1608"/>
      <c r="G29" s="1608"/>
      <c r="H29" s="1608"/>
      <c r="I29" s="1608"/>
      <c r="J29" s="1608"/>
      <c r="K29" s="1608"/>
      <c r="L29" s="1608"/>
      <c r="M29" s="1608"/>
      <c r="N29" s="1608"/>
      <c r="O29" s="1608"/>
      <c r="P29" s="1608"/>
      <c r="Q29" s="1608"/>
      <c r="R29" s="1608"/>
      <c r="S29" s="1608"/>
      <c r="T29" s="1608"/>
      <c r="U29" s="1608"/>
      <c r="V29" s="1608"/>
      <c r="W29" s="1608"/>
      <c r="X29" s="1608"/>
      <c r="Y29" s="1608"/>
      <c r="Z29" s="1608"/>
      <c r="AA29" s="1608"/>
      <c r="AB29" s="1608"/>
      <c r="AC29" s="1608"/>
      <c r="AD29" s="1608"/>
      <c r="AE29" s="1608"/>
      <c r="AF29" s="1608"/>
      <c r="AG29" s="1608"/>
      <c r="AH29" s="1608"/>
      <c r="AI29" s="118"/>
    </row>
    <row r="30" spans="1:35" ht="6" customHeight="1">
      <c r="A30" s="271"/>
      <c r="B30" s="370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70"/>
      <c r="AI30" s="118"/>
    </row>
    <row r="31" spans="1:35" ht="10.5" customHeight="1">
      <c r="A31" s="271"/>
      <c r="B31" s="1344" t="str">
        <f>IF(B_III_tyt_oper="","",B_III_tyt_oper)</f>
        <v/>
      </c>
      <c r="C31" s="1345"/>
      <c r="D31" s="1345"/>
      <c r="E31" s="1345"/>
      <c r="F31" s="1345"/>
      <c r="G31" s="1345"/>
      <c r="H31" s="1345"/>
      <c r="I31" s="1345"/>
      <c r="J31" s="1345"/>
      <c r="K31" s="1345"/>
      <c r="L31" s="1345"/>
      <c r="M31" s="1345"/>
      <c r="N31" s="1345"/>
      <c r="O31" s="1345"/>
      <c r="P31" s="1345"/>
      <c r="Q31" s="1345"/>
      <c r="R31" s="1345"/>
      <c r="S31" s="1345"/>
      <c r="T31" s="1345"/>
      <c r="U31" s="1345"/>
      <c r="V31" s="1345"/>
      <c r="W31" s="1345"/>
      <c r="X31" s="1345"/>
      <c r="Y31" s="1345"/>
      <c r="Z31" s="1345"/>
      <c r="AA31" s="1345"/>
      <c r="AB31" s="1345"/>
      <c r="AC31" s="1345"/>
      <c r="AD31" s="1345"/>
      <c r="AE31" s="1345"/>
      <c r="AF31" s="1345"/>
      <c r="AG31" s="1345"/>
      <c r="AH31" s="1346"/>
      <c r="AI31" s="118"/>
    </row>
    <row r="32" spans="1:35" ht="10.5" customHeight="1">
      <c r="A32" s="271"/>
      <c r="B32" s="1609"/>
      <c r="C32" s="1610"/>
      <c r="D32" s="1610"/>
      <c r="E32" s="1610"/>
      <c r="F32" s="1610"/>
      <c r="G32" s="1610"/>
      <c r="H32" s="1610"/>
      <c r="I32" s="1610"/>
      <c r="J32" s="1610"/>
      <c r="K32" s="1610"/>
      <c r="L32" s="1610"/>
      <c r="M32" s="1610"/>
      <c r="N32" s="1610"/>
      <c r="O32" s="1610"/>
      <c r="P32" s="1610"/>
      <c r="Q32" s="1610"/>
      <c r="R32" s="1610"/>
      <c r="S32" s="1610"/>
      <c r="T32" s="1610"/>
      <c r="U32" s="1610"/>
      <c r="V32" s="1610"/>
      <c r="W32" s="1610"/>
      <c r="X32" s="1610"/>
      <c r="Y32" s="1610"/>
      <c r="Z32" s="1610"/>
      <c r="AA32" s="1610"/>
      <c r="AB32" s="1610"/>
      <c r="AC32" s="1610"/>
      <c r="AD32" s="1610"/>
      <c r="AE32" s="1610"/>
      <c r="AF32" s="1610"/>
      <c r="AG32" s="1610"/>
      <c r="AH32" s="1611"/>
      <c r="AI32" s="118"/>
    </row>
    <row r="33" spans="1:35" ht="10.5" customHeight="1">
      <c r="A33" s="271"/>
      <c r="B33" s="1347"/>
      <c r="C33" s="1348"/>
      <c r="D33" s="1348"/>
      <c r="E33" s="1348"/>
      <c r="F33" s="1348"/>
      <c r="G33" s="1348"/>
      <c r="H33" s="1348"/>
      <c r="I33" s="1348"/>
      <c r="J33" s="1348"/>
      <c r="K33" s="1348"/>
      <c r="L33" s="1348"/>
      <c r="M33" s="1348"/>
      <c r="N33" s="1348"/>
      <c r="O33" s="1348"/>
      <c r="P33" s="1348"/>
      <c r="Q33" s="1348"/>
      <c r="R33" s="1348"/>
      <c r="S33" s="1348"/>
      <c r="T33" s="1348"/>
      <c r="U33" s="1348"/>
      <c r="V33" s="1348"/>
      <c r="W33" s="1348"/>
      <c r="X33" s="1348"/>
      <c r="Y33" s="1348"/>
      <c r="Z33" s="1348"/>
      <c r="AA33" s="1348"/>
      <c r="AB33" s="1348"/>
      <c r="AC33" s="1348"/>
      <c r="AD33" s="1348"/>
      <c r="AE33" s="1348"/>
      <c r="AF33" s="1348"/>
      <c r="AG33" s="1348"/>
      <c r="AH33" s="1349"/>
      <c r="AI33" s="118"/>
    </row>
    <row r="34" spans="1:35">
      <c r="A34" s="271"/>
      <c r="B34" s="1594" t="s">
        <v>171</v>
      </c>
      <c r="C34" s="1594"/>
      <c r="D34" s="1594"/>
      <c r="E34" s="1594"/>
      <c r="F34" s="1594"/>
      <c r="G34" s="1594"/>
      <c r="H34" s="1594"/>
      <c r="I34" s="1594"/>
      <c r="J34" s="1594"/>
      <c r="K34" s="1594"/>
      <c r="L34" s="1594"/>
      <c r="M34" s="1594"/>
      <c r="N34" s="1594"/>
      <c r="O34" s="1594"/>
      <c r="P34" s="1594"/>
      <c r="Q34" s="1594"/>
      <c r="R34" s="1594"/>
      <c r="S34" s="1594"/>
      <c r="T34" s="1594"/>
      <c r="U34" s="1594"/>
      <c r="V34" s="1594"/>
      <c r="W34" s="1594"/>
      <c r="X34" s="1594"/>
      <c r="Y34" s="1594"/>
      <c r="Z34" s="1594"/>
      <c r="AA34" s="1594"/>
      <c r="AB34" s="1594"/>
      <c r="AC34" s="1594"/>
      <c r="AD34" s="1594"/>
      <c r="AE34" s="1594"/>
      <c r="AF34" s="1594"/>
      <c r="AG34" s="1594"/>
      <c r="AH34" s="1594"/>
      <c r="AI34" s="118"/>
    </row>
    <row r="35" spans="1:35" ht="6" customHeight="1">
      <c r="A35" s="271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  <c r="AI35" s="118"/>
    </row>
    <row r="36" spans="1:35">
      <c r="A36" s="271"/>
      <c r="B36" s="1593" t="s">
        <v>175</v>
      </c>
      <c r="C36" s="1593"/>
      <c r="D36" s="1593"/>
      <c r="E36" s="1593"/>
      <c r="F36" s="1593"/>
      <c r="G36" s="1593"/>
      <c r="H36" s="1593"/>
      <c r="I36" s="1593"/>
      <c r="J36" s="1593"/>
      <c r="K36" s="1593"/>
      <c r="L36" s="1593"/>
      <c r="M36" s="1593"/>
      <c r="N36" s="1593"/>
      <c r="O36" s="1593"/>
      <c r="P36" s="1593"/>
      <c r="Q36" s="1593"/>
      <c r="R36" s="1593"/>
      <c r="S36" s="1593"/>
      <c r="T36" s="1593"/>
      <c r="U36" s="1593"/>
      <c r="V36" s="1593"/>
      <c r="W36" s="1593"/>
      <c r="X36" s="1593"/>
      <c r="Y36" s="1593"/>
      <c r="Z36" s="1593"/>
      <c r="AA36" s="1593"/>
      <c r="AB36" s="1593"/>
      <c r="AC36" s="1593"/>
      <c r="AD36" s="1593"/>
      <c r="AE36" s="1593"/>
      <c r="AF36" s="1593"/>
      <c r="AG36" s="1593"/>
      <c r="AH36" s="1593"/>
      <c r="AI36" s="118"/>
    </row>
    <row r="37" spans="1:35" ht="6" customHeight="1">
      <c r="A37" s="271"/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370"/>
      <c r="AC37" s="370"/>
      <c r="AD37" s="370"/>
      <c r="AE37" s="370"/>
      <c r="AF37" s="370"/>
      <c r="AG37" s="370"/>
      <c r="AH37" s="370"/>
      <c r="AI37" s="118"/>
    </row>
    <row r="38" spans="1:35">
      <c r="A38" s="271"/>
      <c r="B38" s="1351" t="s">
        <v>502</v>
      </c>
      <c r="C38" s="1351"/>
      <c r="D38" s="1351"/>
      <c r="E38" s="1351"/>
      <c r="F38" s="1351"/>
      <c r="G38" s="1351"/>
      <c r="H38" s="1351"/>
      <c r="I38" s="1351"/>
      <c r="J38" s="1351"/>
      <c r="K38" s="1351"/>
      <c r="L38" s="1351"/>
      <c r="M38" s="1351"/>
      <c r="N38" s="1351"/>
      <c r="O38" s="1351"/>
      <c r="P38" s="1351"/>
      <c r="Q38" s="1351"/>
      <c r="R38" s="1351"/>
      <c r="S38" s="1351"/>
      <c r="T38" s="1351"/>
      <c r="U38" s="1351"/>
      <c r="V38" s="1351"/>
      <c r="W38" s="1351"/>
      <c r="X38" s="1351"/>
      <c r="Y38" s="1351"/>
      <c r="Z38" s="1351"/>
      <c r="AA38" s="1351"/>
      <c r="AB38" s="1351"/>
      <c r="AC38" s="1351"/>
      <c r="AD38" s="1351"/>
      <c r="AE38" s="1351"/>
      <c r="AF38" s="1351"/>
      <c r="AG38" s="1351"/>
      <c r="AH38" s="1351"/>
      <c r="AI38" s="118"/>
    </row>
    <row r="39" spans="1:35">
      <c r="A39" s="271"/>
      <c r="B39" s="1351"/>
      <c r="C39" s="1351"/>
      <c r="D39" s="1351"/>
      <c r="E39" s="1351"/>
      <c r="F39" s="1351"/>
      <c r="G39" s="1351"/>
      <c r="H39" s="1351"/>
      <c r="I39" s="1351"/>
      <c r="J39" s="1351"/>
      <c r="K39" s="1351"/>
      <c r="L39" s="1351"/>
      <c r="M39" s="1351"/>
      <c r="N39" s="1351"/>
      <c r="O39" s="1351"/>
      <c r="P39" s="1351"/>
      <c r="Q39" s="1351"/>
      <c r="R39" s="1351"/>
      <c r="S39" s="1351"/>
      <c r="T39" s="1351"/>
      <c r="U39" s="1351"/>
      <c r="V39" s="1351"/>
      <c r="W39" s="1351"/>
      <c r="X39" s="1351"/>
      <c r="Y39" s="1351"/>
      <c r="Z39" s="1351"/>
      <c r="AA39" s="1351"/>
      <c r="AB39" s="1351"/>
      <c r="AC39" s="1351"/>
      <c r="AD39" s="1351"/>
      <c r="AE39" s="1351"/>
      <c r="AF39" s="1351"/>
      <c r="AG39" s="1351"/>
      <c r="AH39" s="1351"/>
      <c r="AI39" s="118"/>
    </row>
    <row r="40" spans="1:35">
      <c r="A40" s="271"/>
      <c r="B40" s="1351"/>
      <c r="C40" s="1351"/>
      <c r="D40" s="1351"/>
      <c r="E40" s="1351"/>
      <c r="F40" s="1351"/>
      <c r="G40" s="1351"/>
      <c r="H40" s="1351"/>
      <c r="I40" s="1351"/>
      <c r="J40" s="1351"/>
      <c r="K40" s="1351"/>
      <c r="L40" s="1351"/>
      <c r="M40" s="1351"/>
      <c r="N40" s="1351"/>
      <c r="O40" s="1351"/>
      <c r="P40" s="1351"/>
      <c r="Q40" s="1351"/>
      <c r="R40" s="1351"/>
      <c r="S40" s="1351"/>
      <c r="T40" s="1351"/>
      <c r="U40" s="1351"/>
      <c r="V40" s="1351"/>
      <c r="W40" s="1351"/>
      <c r="X40" s="1351"/>
      <c r="Y40" s="1351"/>
      <c r="Z40" s="1351"/>
      <c r="AA40" s="1351"/>
      <c r="AB40" s="1351"/>
      <c r="AC40" s="1351"/>
      <c r="AD40" s="1351"/>
      <c r="AE40" s="1351"/>
      <c r="AF40" s="1351"/>
      <c r="AG40" s="1351"/>
      <c r="AH40" s="1351"/>
      <c r="AI40" s="118"/>
    </row>
    <row r="41" spans="1:35">
      <c r="A41" s="271"/>
      <c r="B41" s="1351"/>
      <c r="C41" s="1351"/>
      <c r="D41" s="1351"/>
      <c r="E41" s="1351"/>
      <c r="F41" s="1351"/>
      <c r="G41" s="1351"/>
      <c r="H41" s="1351"/>
      <c r="I41" s="1351"/>
      <c r="J41" s="1351"/>
      <c r="K41" s="1351"/>
      <c r="L41" s="1351"/>
      <c r="M41" s="1351"/>
      <c r="N41" s="1351"/>
      <c r="O41" s="1351"/>
      <c r="P41" s="1351"/>
      <c r="Q41" s="1351"/>
      <c r="R41" s="1351"/>
      <c r="S41" s="1351"/>
      <c r="T41" s="1351"/>
      <c r="U41" s="1351"/>
      <c r="V41" s="1351"/>
      <c r="W41" s="1351"/>
      <c r="X41" s="1351"/>
      <c r="Y41" s="1351"/>
      <c r="Z41" s="1351"/>
      <c r="AA41" s="1351"/>
      <c r="AB41" s="1351"/>
      <c r="AC41" s="1351"/>
      <c r="AD41" s="1351"/>
      <c r="AE41" s="1351"/>
      <c r="AF41" s="1351"/>
      <c r="AG41" s="1351"/>
      <c r="AH41" s="1351"/>
      <c r="AI41" s="118"/>
    </row>
    <row r="42" spans="1:35" ht="6" customHeight="1">
      <c r="A42" s="271"/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118"/>
    </row>
    <row r="43" spans="1:35">
      <c r="A43" s="271"/>
      <c r="B43" s="1377"/>
      <c r="C43" s="1378"/>
      <c r="D43" s="1378"/>
      <c r="E43" s="1378"/>
      <c r="F43" s="1378"/>
      <c r="G43" s="1378"/>
      <c r="H43" s="1378"/>
      <c r="I43" s="1378"/>
      <c r="J43" s="1378"/>
      <c r="K43" s="1378"/>
      <c r="L43" s="1378"/>
      <c r="M43" s="1378"/>
      <c r="N43" s="1378"/>
      <c r="O43" s="1378"/>
      <c r="P43" s="1378"/>
      <c r="Q43" s="1378"/>
      <c r="R43" s="1378"/>
      <c r="S43" s="1378"/>
      <c r="T43" s="1378"/>
      <c r="U43" s="1378"/>
      <c r="V43" s="1378"/>
      <c r="W43" s="1378"/>
      <c r="X43" s="1378"/>
      <c r="Y43" s="1378"/>
      <c r="Z43" s="1378"/>
      <c r="AA43" s="1378"/>
      <c r="AB43" s="1378"/>
      <c r="AC43" s="1378"/>
      <c r="AD43" s="1378"/>
      <c r="AE43" s="1378"/>
      <c r="AF43" s="1378"/>
      <c r="AG43" s="1378"/>
      <c r="AH43" s="1379"/>
      <c r="AI43" s="118"/>
    </row>
    <row r="44" spans="1:35">
      <c r="A44" s="271"/>
      <c r="B44" s="1605"/>
      <c r="C44" s="1606"/>
      <c r="D44" s="1606"/>
      <c r="E44" s="1606"/>
      <c r="F44" s="1606"/>
      <c r="G44" s="1606"/>
      <c r="H44" s="1606"/>
      <c r="I44" s="1606"/>
      <c r="J44" s="1606"/>
      <c r="K44" s="1606"/>
      <c r="L44" s="1606"/>
      <c r="M44" s="1606"/>
      <c r="N44" s="1606"/>
      <c r="O44" s="1606"/>
      <c r="P44" s="1606"/>
      <c r="Q44" s="1606"/>
      <c r="R44" s="1606"/>
      <c r="S44" s="1606"/>
      <c r="T44" s="1606"/>
      <c r="U44" s="1606"/>
      <c r="V44" s="1606"/>
      <c r="W44" s="1606"/>
      <c r="X44" s="1606"/>
      <c r="Y44" s="1606"/>
      <c r="Z44" s="1606"/>
      <c r="AA44" s="1606"/>
      <c r="AB44" s="1606"/>
      <c r="AC44" s="1606"/>
      <c r="AD44" s="1606"/>
      <c r="AE44" s="1606"/>
      <c r="AF44" s="1606"/>
      <c r="AG44" s="1606"/>
      <c r="AH44" s="1607"/>
      <c r="AI44" s="118"/>
    </row>
    <row r="45" spans="1:35">
      <c r="A45" s="271"/>
      <c r="B45" s="901"/>
      <c r="C45" s="902"/>
      <c r="D45" s="902"/>
      <c r="E45" s="902"/>
      <c r="F45" s="902"/>
      <c r="G45" s="902"/>
      <c r="H45" s="902"/>
      <c r="I45" s="902"/>
      <c r="J45" s="902"/>
      <c r="K45" s="902"/>
      <c r="L45" s="902"/>
      <c r="M45" s="902"/>
      <c r="N45" s="902"/>
      <c r="O45" s="902"/>
      <c r="P45" s="902"/>
      <c r="Q45" s="902"/>
      <c r="R45" s="902"/>
      <c r="S45" s="902"/>
      <c r="T45" s="902"/>
      <c r="U45" s="902"/>
      <c r="V45" s="902"/>
      <c r="W45" s="902"/>
      <c r="X45" s="902"/>
      <c r="Y45" s="902"/>
      <c r="Z45" s="902"/>
      <c r="AA45" s="902"/>
      <c r="AB45" s="902"/>
      <c r="AC45" s="902"/>
      <c r="AD45" s="902"/>
      <c r="AE45" s="902"/>
      <c r="AF45" s="902"/>
      <c r="AG45" s="902"/>
      <c r="AH45" s="903"/>
      <c r="AI45" s="118"/>
    </row>
    <row r="46" spans="1:35" ht="6" customHeight="1">
      <c r="A46" s="271"/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1594"/>
      <c r="S46" s="1594"/>
      <c r="T46" s="1594"/>
      <c r="U46" s="1594"/>
      <c r="V46" s="1594"/>
      <c r="W46" s="1594"/>
      <c r="X46" s="1594"/>
      <c r="Y46" s="1594"/>
      <c r="Z46" s="1594"/>
      <c r="AA46" s="1594"/>
      <c r="AB46" s="1594"/>
      <c r="AC46" s="1594"/>
      <c r="AD46" s="1594"/>
      <c r="AE46" s="1594"/>
      <c r="AF46" s="1594"/>
      <c r="AG46" s="1594"/>
      <c r="AH46" s="1594"/>
      <c r="AI46" s="118"/>
    </row>
    <row r="47" spans="1:35" ht="16.5" customHeight="1">
      <c r="A47" s="271"/>
      <c r="B47" s="258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193"/>
      <c r="Q47" s="193"/>
      <c r="R47" s="193"/>
      <c r="S47" s="191"/>
      <c r="T47" s="195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18"/>
    </row>
    <row r="48" spans="1:35" ht="16.5" customHeight="1">
      <c r="A48" s="271"/>
      <c r="B48" s="259"/>
      <c r="C48" s="1612"/>
      <c r="D48" s="1612"/>
      <c r="E48" s="1612"/>
      <c r="F48" s="1612"/>
      <c r="G48" s="1612"/>
      <c r="H48" s="1612"/>
      <c r="I48" s="1612"/>
      <c r="J48" s="1612"/>
      <c r="K48" s="1612"/>
      <c r="L48" s="1612"/>
      <c r="M48" s="1612"/>
      <c r="N48" s="1612"/>
      <c r="O48" s="1612"/>
      <c r="P48" s="1612"/>
      <c r="Q48" s="1612"/>
      <c r="R48" s="1612"/>
      <c r="S48" s="54"/>
      <c r="T48" s="195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54"/>
      <c r="AI48" s="118"/>
    </row>
    <row r="49" spans="1:36" ht="13.5" customHeight="1">
      <c r="A49" s="271"/>
      <c r="B49" s="259"/>
      <c r="C49" s="1612"/>
      <c r="D49" s="1612"/>
      <c r="E49" s="1612"/>
      <c r="F49" s="1612"/>
      <c r="G49" s="1612"/>
      <c r="H49" s="1612"/>
      <c r="I49" s="1612"/>
      <c r="J49" s="1612"/>
      <c r="K49" s="1612"/>
      <c r="L49" s="1612"/>
      <c r="M49" s="1612"/>
      <c r="N49" s="1612"/>
      <c r="O49" s="1612"/>
      <c r="P49" s="1612"/>
      <c r="Q49" s="1612"/>
      <c r="R49" s="1612"/>
      <c r="S49" s="54"/>
      <c r="T49" s="195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54"/>
      <c r="AI49" s="118"/>
    </row>
    <row r="50" spans="1:36">
      <c r="A50" s="271"/>
      <c r="B50" s="260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197"/>
      <c r="P50" s="197"/>
      <c r="Q50" s="197"/>
      <c r="R50" s="197"/>
      <c r="S50" s="192"/>
      <c r="T50" s="195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2"/>
      <c r="AI50" s="118"/>
    </row>
    <row r="51" spans="1:36" ht="21" customHeight="1">
      <c r="A51" s="271"/>
      <c r="B51" s="1567" t="s">
        <v>173</v>
      </c>
      <c r="C51" s="1567"/>
      <c r="D51" s="1567"/>
      <c r="E51" s="1567"/>
      <c r="F51" s="1567"/>
      <c r="G51" s="1567"/>
      <c r="H51" s="1567"/>
      <c r="I51" s="1567"/>
      <c r="J51" s="1567"/>
      <c r="K51" s="1567"/>
      <c r="L51" s="1567"/>
      <c r="M51" s="1567"/>
      <c r="N51" s="1567"/>
      <c r="O51" s="1567"/>
      <c r="P51" s="1567"/>
      <c r="Q51" s="1567"/>
      <c r="R51" s="1567"/>
      <c r="S51" s="1567"/>
      <c r="T51" s="261"/>
      <c r="U51" s="1362" t="s">
        <v>590</v>
      </c>
      <c r="V51" s="1362"/>
      <c r="W51" s="1362"/>
      <c r="X51" s="1362"/>
      <c r="Y51" s="1362"/>
      <c r="Z51" s="1362"/>
      <c r="AA51" s="1362"/>
      <c r="AB51" s="1362"/>
      <c r="AC51" s="1362"/>
      <c r="AD51" s="1362"/>
      <c r="AE51" s="1362"/>
      <c r="AF51" s="1362"/>
      <c r="AG51" s="1362"/>
      <c r="AH51" s="1362"/>
      <c r="AI51" s="118"/>
      <c r="AJ51" s="273"/>
    </row>
    <row r="52" spans="1:36" ht="6" customHeight="1">
      <c r="A52" s="271"/>
      <c r="B52" s="371"/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274"/>
    </row>
    <row r="53" spans="1:36" ht="12.75" customHeight="1">
      <c r="A53" s="275"/>
      <c r="B53" s="1593" t="s">
        <v>176</v>
      </c>
      <c r="C53" s="1593"/>
      <c r="D53" s="1593"/>
      <c r="E53" s="1593"/>
      <c r="F53" s="1593"/>
      <c r="G53" s="1593"/>
      <c r="H53" s="1593"/>
      <c r="I53" s="1593"/>
      <c r="J53" s="1593"/>
      <c r="K53" s="1593"/>
      <c r="L53" s="1593"/>
      <c r="M53" s="1593"/>
      <c r="N53" s="1593"/>
      <c r="O53" s="1593"/>
      <c r="P53" s="1593"/>
      <c r="Q53" s="1593"/>
      <c r="R53" s="1593"/>
      <c r="S53" s="1593"/>
      <c r="T53" s="1593"/>
      <c r="U53" s="1593"/>
      <c r="V53" s="1593"/>
      <c r="W53" s="1593"/>
      <c r="X53" s="1593"/>
      <c r="Y53" s="1593"/>
      <c r="Z53" s="1593"/>
      <c r="AA53" s="1593"/>
      <c r="AB53" s="1593"/>
      <c r="AC53" s="1593"/>
      <c r="AD53" s="1593"/>
      <c r="AE53" s="1593"/>
      <c r="AF53" s="1593"/>
      <c r="AG53" s="1593"/>
      <c r="AH53" s="1593"/>
      <c r="AI53" s="274"/>
    </row>
    <row r="54" spans="1:36" ht="6" customHeight="1">
      <c r="A54" s="275"/>
      <c r="B54" s="371"/>
      <c r="C54" s="371"/>
      <c r="D54" s="371"/>
      <c r="E54" s="371"/>
      <c r="F54" s="371"/>
      <c r="G54" s="371"/>
      <c r="H54" s="371"/>
      <c r="I54" s="371"/>
      <c r="J54" s="371"/>
      <c r="K54" s="371"/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274"/>
    </row>
    <row r="55" spans="1:36">
      <c r="A55" s="271"/>
      <c r="B55" s="1377"/>
      <c r="C55" s="1378"/>
      <c r="D55" s="1378"/>
      <c r="E55" s="1378"/>
      <c r="F55" s="1378"/>
      <c r="G55" s="1378"/>
      <c r="H55" s="1378"/>
      <c r="I55" s="1378"/>
      <c r="J55" s="1378"/>
      <c r="K55" s="1378"/>
      <c r="L55" s="1378"/>
      <c r="M55" s="1378"/>
      <c r="N55" s="1378"/>
      <c r="O55" s="1378"/>
      <c r="P55" s="1378"/>
      <c r="Q55" s="1378"/>
      <c r="R55" s="1378"/>
      <c r="S55" s="1378"/>
      <c r="T55" s="1378"/>
      <c r="U55" s="1378"/>
      <c r="V55" s="1378"/>
      <c r="W55" s="1378"/>
      <c r="X55" s="1378"/>
      <c r="Y55" s="1378"/>
      <c r="Z55" s="1378"/>
      <c r="AA55" s="1378"/>
      <c r="AB55" s="1378"/>
      <c r="AC55" s="1378"/>
      <c r="AD55" s="1378"/>
      <c r="AE55" s="1378"/>
      <c r="AF55" s="1378"/>
      <c r="AG55" s="1378"/>
      <c r="AH55" s="1379"/>
      <c r="AI55" s="118"/>
    </row>
    <row r="56" spans="1:36">
      <c r="A56" s="271"/>
      <c r="B56" s="1605"/>
      <c r="C56" s="1606"/>
      <c r="D56" s="1606"/>
      <c r="E56" s="1606"/>
      <c r="F56" s="1606"/>
      <c r="G56" s="1606"/>
      <c r="H56" s="1606"/>
      <c r="I56" s="1606"/>
      <c r="J56" s="1606"/>
      <c r="K56" s="1606"/>
      <c r="L56" s="1606"/>
      <c r="M56" s="1606"/>
      <c r="N56" s="1606"/>
      <c r="O56" s="1606"/>
      <c r="P56" s="1606"/>
      <c r="Q56" s="1606"/>
      <c r="R56" s="1606"/>
      <c r="S56" s="1606"/>
      <c r="T56" s="1606"/>
      <c r="U56" s="1606"/>
      <c r="V56" s="1606"/>
      <c r="W56" s="1606"/>
      <c r="X56" s="1606"/>
      <c r="Y56" s="1606"/>
      <c r="Z56" s="1606"/>
      <c r="AA56" s="1606"/>
      <c r="AB56" s="1606"/>
      <c r="AC56" s="1606"/>
      <c r="AD56" s="1606"/>
      <c r="AE56" s="1606"/>
      <c r="AF56" s="1606"/>
      <c r="AG56" s="1606"/>
      <c r="AH56" s="1607"/>
      <c r="AI56" s="118"/>
    </row>
    <row r="57" spans="1:36">
      <c r="A57" s="271"/>
      <c r="B57" s="901"/>
      <c r="C57" s="902"/>
      <c r="D57" s="902"/>
      <c r="E57" s="902"/>
      <c r="F57" s="902"/>
      <c r="G57" s="902"/>
      <c r="H57" s="902"/>
      <c r="I57" s="902"/>
      <c r="J57" s="902"/>
      <c r="K57" s="902"/>
      <c r="L57" s="902"/>
      <c r="M57" s="902"/>
      <c r="N57" s="902"/>
      <c r="O57" s="902"/>
      <c r="P57" s="902"/>
      <c r="Q57" s="902"/>
      <c r="R57" s="902"/>
      <c r="S57" s="902"/>
      <c r="T57" s="902"/>
      <c r="U57" s="902"/>
      <c r="V57" s="902"/>
      <c r="W57" s="902"/>
      <c r="X57" s="902"/>
      <c r="Y57" s="902"/>
      <c r="Z57" s="902"/>
      <c r="AA57" s="902"/>
      <c r="AB57" s="902"/>
      <c r="AC57" s="902"/>
      <c r="AD57" s="902"/>
      <c r="AE57" s="902"/>
      <c r="AF57" s="902"/>
      <c r="AG57" s="902"/>
      <c r="AH57" s="903"/>
      <c r="AI57" s="118"/>
    </row>
    <row r="58" spans="1:36" ht="12.75" customHeight="1">
      <c r="A58" s="271"/>
      <c r="B58" s="1594" t="s">
        <v>516</v>
      </c>
      <c r="C58" s="1594"/>
      <c r="D58" s="1594"/>
      <c r="E58" s="1594"/>
      <c r="F58" s="1594"/>
      <c r="G58" s="1594"/>
      <c r="H58" s="1594"/>
      <c r="I58" s="1594"/>
      <c r="J58" s="1594"/>
      <c r="K58" s="1594"/>
      <c r="L58" s="1594"/>
      <c r="M58" s="1594"/>
      <c r="N58" s="1594"/>
      <c r="O58" s="1594"/>
      <c r="P58" s="1594"/>
      <c r="Q58" s="1594"/>
      <c r="R58" s="1594"/>
      <c r="S58" s="1594"/>
      <c r="T58" s="1594"/>
      <c r="U58" s="1594"/>
      <c r="V58" s="1594"/>
      <c r="W58" s="1594"/>
      <c r="X58" s="1594"/>
      <c r="Y58" s="1594"/>
      <c r="Z58" s="1594"/>
      <c r="AA58" s="1594"/>
      <c r="AB58" s="1594"/>
      <c r="AC58" s="1594"/>
      <c r="AD58" s="1594"/>
      <c r="AE58" s="1594"/>
      <c r="AF58" s="1594"/>
      <c r="AG58" s="1594"/>
      <c r="AH58" s="1594"/>
      <c r="AI58" s="118"/>
    </row>
    <row r="59" spans="1:36" ht="6" customHeight="1">
      <c r="A59" s="275"/>
      <c r="B59" s="371"/>
      <c r="C59" s="371"/>
      <c r="D59" s="371"/>
      <c r="E59" s="371"/>
      <c r="F59" s="371"/>
      <c r="G59" s="371"/>
      <c r="H59" s="371"/>
      <c r="I59" s="371"/>
      <c r="J59" s="371"/>
      <c r="K59" s="371"/>
      <c r="L59" s="371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274"/>
    </row>
    <row r="60" spans="1:36" ht="15.75" customHeight="1">
      <c r="A60" s="275"/>
      <c r="B60" s="1351" t="s">
        <v>177</v>
      </c>
      <c r="C60" s="1351"/>
      <c r="D60" s="1351"/>
      <c r="E60" s="1351"/>
      <c r="F60" s="1351"/>
      <c r="G60" s="1351"/>
      <c r="H60" s="1351"/>
      <c r="I60" s="1351"/>
      <c r="J60" s="1351"/>
      <c r="K60" s="1351"/>
      <c r="L60" s="1351"/>
      <c r="M60" s="1351"/>
      <c r="N60" s="1351"/>
      <c r="O60" s="1351"/>
      <c r="P60" s="1351"/>
      <c r="Q60" s="1351"/>
      <c r="R60" s="1351"/>
      <c r="S60" s="1351"/>
      <c r="T60" s="1351"/>
      <c r="U60" s="1351"/>
      <c r="V60" s="1351"/>
      <c r="W60" s="1351"/>
      <c r="X60" s="1351"/>
      <c r="Y60" s="1351"/>
      <c r="Z60" s="1351"/>
      <c r="AA60" s="1351"/>
      <c r="AB60" s="1351"/>
      <c r="AC60" s="1351"/>
      <c r="AD60" s="1351"/>
      <c r="AE60" s="1351"/>
      <c r="AF60" s="1351"/>
      <c r="AG60" s="1351"/>
      <c r="AH60" s="1351"/>
      <c r="AI60" s="274"/>
    </row>
    <row r="61" spans="1:36" ht="15.75" customHeight="1">
      <c r="A61" s="275"/>
      <c r="B61" s="1351"/>
      <c r="C61" s="1351"/>
      <c r="D61" s="1351"/>
      <c r="E61" s="1351"/>
      <c r="F61" s="1351"/>
      <c r="G61" s="1351"/>
      <c r="H61" s="1351"/>
      <c r="I61" s="1351"/>
      <c r="J61" s="1351"/>
      <c r="K61" s="1351"/>
      <c r="L61" s="1351"/>
      <c r="M61" s="1351"/>
      <c r="N61" s="1351"/>
      <c r="O61" s="1351"/>
      <c r="P61" s="1351"/>
      <c r="Q61" s="1351"/>
      <c r="R61" s="1351"/>
      <c r="S61" s="1351"/>
      <c r="T61" s="1351"/>
      <c r="U61" s="1351"/>
      <c r="V61" s="1351"/>
      <c r="W61" s="1351"/>
      <c r="X61" s="1351"/>
      <c r="Y61" s="1351"/>
      <c r="Z61" s="1351"/>
      <c r="AA61" s="1351"/>
      <c r="AB61" s="1351"/>
      <c r="AC61" s="1351"/>
      <c r="AD61" s="1351"/>
      <c r="AE61" s="1351"/>
      <c r="AF61" s="1351"/>
      <c r="AG61" s="1351"/>
      <c r="AH61" s="1351"/>
      <c r="AI61" s="274"/>
    </row>
    <row r="62" spans="1:36" ht="6" customHeight="1">
      <c r="A62" s="275"/>
      <c r="B62" s="371"/>
      <c r="C62" s="371"/>
      <c r="D62" s="371"/>
      <c r="E62" s="371"/>
      <c r="F62" s="371"/>
      <c r="G62" s="371"/>
      <c r="H62" s="371"/>
      <c r="I62" s="371"/>
      <c r="J62" s="371"/>
      <c r="K62" s="371"/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274"/>
    </row>
    <row r="63" spans="1:36" ht="16.5" customHeight="1">
      <c r="A63" s="271"/>
      <c r="B63" s="258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193"/>
      <c r="Q63" s="193"/>
      <c r="R63" s="193"/>
      <c r="S63" s="191"/>
      <c r="T63" s="195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18"/>
    </row>
    <row r="64" spans="1:36" ht="16.5" customHeight="1">
      <c r="A64" s="271"/>
      <c r="B64" s="259"/>
      <c r="C64" s="1612"/>
      <c r="D64" s="1612"/>
      <c r="E64" s="1612"/>
      <c r="F64" s="1612"/>
      <c r="G64" s="1612"/>
      <c r="H64" s="1612"/>
      <c r="I64" s="1612"/>
      <c r="J64" s="1612"/>
      <c r="K64" s="1612"/>
      <c r="L64" s="1612"/>
      <c r="M64" s="1612"/>
      <c r="N64" s="1612"/>
      <c r="O64" s="1612"/>
      <c r="P64" s="1612"/>
      <c r="Q64" s="1612"/>
      <c r="R64" s="1612"/>
      <c r="S64" s="54"/>
      <c r="T64" s="195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54"/>
      <c r="AI64" s="118"/>
    </row>
    <row r="65" spans="1:36" ht="13.5" customHeight="1">
      <c r="A65" s="271"/>
      <c r="B65" s="259"/>
      <c r="C65" s="1612"/>
      <c r="D65" s="1612"/>
      <c r="E65" s="1612"/>
      <c r="F65" s="1612"/>
      <c r="G65" s="1612"/>
      <c r="H65" s="1612"/>
      <c r="I65" s="1612"/>
      <c r="J65" s="1612"/>
      <c r="K65" s="1612"/>
      <c r="L65" s="1612"/>
      <c r="M65" s="1612"/>
      <c r="N65" s="1612"/>
      <c r="O65" s="1612"/>
      <c r="P65" s="1612"/>
      <c r="Q65" s="1612"/>
      <c r="R65" s="1612"/>
      <c r="S65" s="54"/>
      <c r="T65" s="195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54"/>
      <c r="AI65" s="118"/>
    </row>
    <row r="66" spans="1:36">
      <c r="A66" s="271"/>
      <c r="B66" s="260"/>
      <c r="C66" s="239"/>
      <c r="D66" s="239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197"/>
      <c r="P66" s="197"/>
      <c r="Q66" s="197"/>
      <c r="R66" s="197"/>
      <c r="S66" s="192"/>
      <c r="T66" s="195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2"/>
      <c r="AI66" s="118"/>
    </row>
    <row r="67" spans="1:36" ht="21" customHeight="1">
      <c r="A67" s="271"/>
      <c r="B67" s="1567" t="s">
        <v>733</v>
      </c>
      <c r="C67" s="1567"/>
      <c r="D67" s="1567"/>
      <c r="E67" s="1567"/>
      <c r="F67" s="1567"/>
      <c r="G67" s="1567"/>
      <c r="H67" s="1567"/>
      <c r="I67" s="1567"/>
      <c r="J67" s="1567"/>
      <c r="K67" s="1567"/>
      <c r="L67" s="1567"/>
      <c r="M67" s="1567"/>
      <c r="N67" s="1567"/>
      <c r="O67" s="1567"/>
      <c r="P67" s="1567"/>
      <c r="Q67" s="1567"/>
      <c r="R67" s="1567"/>
      <c r="S67" s="1567"/>
      <c r="T67" s="261"/>
      <c r="U67" s="1362" t="s">
        <v>590</v>
      </c>
      <c r="V67" s="1362"/>
      <c r="W67" s="1362"/>
      <c r="X67" s="1362"/>
      <c r="Y67" s="1362"/>
      <c r="Z67" s="1362"/>
      <c r="AA67" s="1362"/>
      <c r="AB67" s="1362"/>
      <c r="AC67" s="1362"/>
      <c r="AD67" s="1362"/>
      <c r="AE67" s="1362"/>
      <c r="AF67" s="1362"/>
      <c r="AG67" s="1362"/>
      <c r="AH67" s="1362"/>
      <c r="AI67" s="118"/>
      <c r="AJ67" s="273"/>
    </row>
    <row r="68" spans="1:36" ht="15.75" customHeight="1">
      <c r="A68" s="1568" t="s">
        <v>500</v>
      </c>
      <c r="B68" s="1569"/>
      <c r="C68" s="1569"/>
      <c r="D68" s="1569"/>
      <c r="E68" s="1569"/>
      <c r="F68" s="1569"/>
      <c r="G68" s="1569"/>
      <c r="H68" s="1569"/>
      <c r="I68" s="1569"/>
      <c r="J68" s="1569"/>
      <c r="K68" s="1569"/>
      <c r="L68" s="1569"/>
      <c r="M68" s="1569"/>
      <c r="N68" s="1569"/>
      <c r="O68" s="1569"/>
      <c r="P68" s="1569"/>
      <c r="Q68" s="1569"/>
      <c r="R68" s="1569"/>
      <c r="S68" s="1569"/>
      <c r="T68" s="1569"/>
      <c r="U68" s="1569"/>
      <c r="V68" s="1569"/>
      <c r="W68" s="1569"/>
      <c r="X68" s="1569"/>
      <c r="Y68" s="1569"/>
      <c r="Z68" s="1569"/>
      <c r="AA68" s="1569"/>
      <c r="AB68" s="1569"/>
      <c r="AC68" s="1569"/>
      <c r="AD68" s="1569"/>
      <c r="AE68" s="1569"/>
      <c r="AF68" s="1569"/>
      <c r="AG68" s="1569"/>
      <c r="AH68" s="1569"/>
      <c r="AI68" s="266"/>
    </row>
    <row r="69" spans="1:36" ht="21" customHeight="1">
      <c r="A69" s="1613" t="s">
        <v>974</v>
      </c>
      <c r="B69" s="1614"/>
      <c r="C69" s="1614"/>
      <c r="D69" s="1614"/>
      <c r="E69" s="1614"/>
      <c r="F69" s="1614"/>
      <c r="G69" s="1614"/>
      <c r="H69" s="1614"/>
      <c r="I69" s="1614"/>
      <c r="J69" s="1614"/>
      <c r="K69" s="1614"/>
      <c r="L69" s="1614"/>
      <c r="M69" s="1614"/>
      <c r="N69" s="1614"/>
      <c r="O69" s="1614"/>
      <c r="P69" s="1614"/>
      <c r="Q69" s="1614"/>
      <c r="R69" s="1614"/>
      <c r="S69" s="1614"/>
      <c r="T69" s="1614"/>
      <c r="U69" s="1614"/>
      <c r="V69" s="1614"/>
      <c r="W69" s="1614"/>
      <c r="X69" s="1614"/>
      <c r="Y69" s="1614"/>
      <c r="Z69" s="1614"/>
      <c r="AA69" s="1614"/>
      <c r="AB69" s="1614"/>
      <c r="AC69" s="1614"/>
      <c r="AD69" s="1614"/>
      <c r="AE69" s="1614"/>
      <c r="AF69" s="1614"/>
      <c r="AG69" s="1614"/>
      <c r="AH69" s="1614"/>
      <c r="AI69" s="1615"/>
    </row>
  </sheetData>
  <sheetProtection formatCells="0" formatRows="0" insertRows="0" deleteRows="0"/>
  <customSheetViews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2014-2020_19.2/3/z&amp;R&amp;8Strona &amp;P z &amp;N</oddFooter>
      </headerFooter>
    </customSheetView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U51:AH51"/>
    <mergeCell ref="B67:S67"/>
    <mergeCell ref="U67:AH67"/>
    <mergeCell ref="A68:AH68"/>
    <mergeCell ref="B51:S51"/>
    <mergeCell ref="B53:AH53"/>
    <mergeCell ref="B55:AH57"/>
    <mergeCell ref="C64:R65"/>
    <mergeCell ref="B19:Z19"/>
    <mergeCell ref="B22:AH24"/>
    <mergeCell ref="B60:AH61"/>
    <mergeCell ref="B27:AH29"/>
    <mergeCell ref="B31:AH33"/>
    <mergeCell ref="B34:AH34"/>
    <mergeCell ref="B25:AH25"/>
    <mergeCell ref="B58:AH58"/>
    <mergeCell ref="C48:R49"/>
    <mergeCell ref="B20:AH20"/>
    <mergeCell ref="B6:AH6"/>
    <mergeCell ref="B8:AH11"/>
    <mergeCell ref="B12:AH12"/>
    <mergeCell ref="B14:AH17"/>
    <mergeCell ref="B18:AH18"/>
    <mergeCell ref="A2:W2"/>
    <mergeCell ref="AD2:AH2"/>
    <mergeCell ref="A3:AI3"/>
    <mergeCell ref="A4:AI4"/>
    <mergeCell ref="A5:AI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&#10;Dane oczywiście można zmodyfikować lub zastąpić zupełnie innymi.&#10;" sqref="B22:AH24"/>
    <dataValidation allowBlank="1" showInputMessage="1" showErrorMessage="1" promptTitle="Uwaga!" prompt="Do tego pola jest automatycznie &quot;zaciągana&quot; wartość z pola 2. w części B.III formularza.&#10;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M44"/>
  <sheetViews>
    <sheetView showGridLines="0" view="pageBreakPreview" zoomScale="85" zoomScaleSheetLayoutView="85" workbookViewId="0">
      <selection activeCell="I11" sqref="I11"/>
    </sheetView>
  </sheetViews>
  <sheetFormatPr defaultColWidth="9.140625" defaultRowHeight="12.75"/>
  <cols>
    <col min="1" max="1" width="2.5703125" style="61" customWidth="1"/>
    <col min="2" max="2" width="3.140625" style="61" customWidth="1"/>
    <col min="3" max="3" width="58.42578125" style="61" customWidth="1"/>
    <col min="4" max="9" width="13.7109375" style="61" customWidth="1"/>
    <col min="10" max="10" width="1.7109375" style="61" customWidth="1"/>
    <col min="11" max="11" width="9" style="61" customWidth="1"/>
    <col min="12" max="16384" width="9.140625" style="61"/>
  </cols>
  <sheetData>
    <row r="1" spans="1:13" ht="15" customHeight="1">
      <c r="A1" s="60"/>
      <c r="C1" s="280"/>
    </row>
    <row r="2" spans="1:13" ht="15" customHeight="1">
      <c r="A2" s="60"/>
      <c r="C2" s="280"/>
      <c r="H2" s="276"/>
      <c r="I2" s="281" t="s">
        <v>437</v>
      </c>
    </row>
    <row r="3" spans="1:13" ht="15" customHeight="1">
      <c r="A3" s="60"/>
      <c r="C3" s="280"/>
      <c r="H3" s="276"/>
    </row>
    <row r="4" spans="1:13" ht="15" customHeight="1">
      <c r="A4" s="60"/>
      <c r="B4" s="1617" t="s">
        <v>975</v>
      </c>
      <c r="C4" s="1617"/>
      <c r="D4" s="1617"/>
      <c r="E4" s="282"/>
      <c r="F4" s="282"/>
      <c r="G4" s="282"/>
      <c r="H4" s="282"/>
      <c r="I4" s="282"/>
    </row>
    <row r="5" spans="1:13" ht="2.25" customHeight="1">
      <c r="A5" s="60"/>
      <c r="B5" s="1617"/>
      <c r="C5" s="1617"/>
      <c r="D5" s="1617"/>
      <c r="E5" s="282"/>
      <c r="F5" s="282"/>
      <c r="G5" s="282"/>
      <c r="H5" s="282"/>
      <c r="I5" s="282"/>
    </row>
    <row r="6" spans="1:13" ht="12" customHeight="1">
      <c r="A6" s="60"/>
      <c r="B6" s="1588"/>
      <c r="C6" s="1588"/>
      <c r="D6" s="1588"/>
      <c r="E6" s="1588"/>
      <c r="F6" s="1588"/>
      <c r="G6" s="1588"/>
      <c r="H6" s="1588"/>
      <c r="I6" s="1588"/>
      <c r="K6" s="270"/>
      <c r="L6" s="270"/>
      <c r="M6" s="270"/>
    </row>
    <row r="7" spans="1:13" ht="12" customHeight="1">
      <c r="A7" s="60"/>
      <c r="B7" s="278" t="s">
        <v>636</v>
      </c>
      <c r="C7" s="283" t="s">
        <v>637</v>
      </c>
      <c r="D7" s="278"/>
      <c r="E7" s="278"/>
      <c r="F7" s="278"/>
      <c r="G7" s="278"/>
      <c r="H7" s="278"/>
      <c r="I7" s="278"/>
      <c r="K7" s="270"/>
      <c r="L7" s="270"/>
      <c r="M7" s="270"/>
    </row>
    <row r="8" spans="1:13" ht="15" customHeight="1">
      <c r="A8" s="60"/>
      <c r="B8" s="1626" t="s">
        <v>638</v>
      </c>
      <c r="C8" s="1626"/>
      <c r="D8" s="1626"/>
      <c r="E8" s="1626"/>
      <c r="F8" s="1626"/>
      <c r="G8" s="1626"/>
      <c r="H8" s="1626"/>
      <c r="I8" s="1626"/>
      <c r="K8" s="284"/>
      <c r="L8" s="270"/>
      <c r="M8" s="270"/>
    </row>
    <row r="9" spans="1:13" ht="12.75" customHeight="1">
      <c r="A9" s="60"/>
      <c r="B9" s="1627" t="s">
        <v>438</v>
      </c>
      <c r="C9" s="1627"/>
      <c r="D9" s="1628" t="s">
        <v>439</v>
      </c>
      <c r="E9" s="1628"/>
      <c r="F9" s="1628"/>
      <c r="G9" s="1628"/>
      <c r="H9" s="1628"/>
      <c r="I9" s="1628"/>
      <c r="K9" s="270"/>
      <c r="L9" s="270"/>
      <c r="M9" s="270"/>
    </row>
    <row r="10" spans="1:13">
      <c r="A10" s="60"/>
      <c r="B10" s="1627"/>
      <c r="C10" s="1627"/>
      <c r="D10" s="285" t="s">
        <v>639</v>
      </c>
      <c r="E10" s="285" t="s">
        <v>640</v>
      </c>
      <c r="F10" s="285" t="s">
        <v>641</v>
      </c>
      <c r="G10" s="285" t="s">
        <v>642</v>
      </c>
      <c r="H10" s="285" t="s">
        <v>643</v>
      </c>
      <c r="I10" s="285" t="s">
        <v>644</v>
      </c>
      <c r="K10" s="270"/>
      <c r="L10" s="270"/>
      <c r="M10" s="270"/>
    </row>
    <row r="11" spans="1:13" ht="15" customHeight="1">
      <c r="A11" s="60"/>
      <c r="B11" s="1227" t="s">
        <v>683</v>
      </c>
      <c r="C11" s="1227"/>
      <c r="D11" s="490"/>
      <c r="E11" s="490"/>
      <c r="F11" s="490"/>
      <c r="G11" s="490"/>
      <c r="H11" s="490"/>
      <c r="I11" s="490"/>
      <c r="K11" s="270"/>
      <c r="L11" s="270"/>
      <c r="M11" s="270"/>
    </row>
    <row r="12" spans="1:13" ht="13.5" customHeight="1">
      <c r="A12" s="60"/>
      <c r="B12" s="1227" t="s">
        <v>645</v>
      </c>
      <c r="C12" s="1227"/>
      <c r="D12" s="491"/>
      <c r="E12" s="491"/>
      <c r="F12" s="491"/>
      <c r="G12" s="491"/>
      <c r="H12" s="491"/>
      <c r="I12" s="491"/>
      <c r="K12" s="270"/>
      <c r="L12" s="270"/>
      <c r="M12" s="270"/>
    </row>
    <row r="13" spans="1:13" ht="15" customHeight="1">
      <c r="A13" s="60"/>
      <c r="B13" s="1227" t="s">
        <v>440</v>
      </c>
      <c r="C13" s="1227"/>
      <c r="D13" s="492">
        <f>D11-D12</f>
        <v>0</v>
      </c>
      <c r="E13" s="492">
        <f t="shared" ref="E13:I13" si="0">E11-E12</f>
        <v>0</v>
      </c>
      <c r="F13" s="492">
        <f t="shared" si="0"/>
        <v>0</v>
      </c>
      <c r="G13" s="492">
        <f t="shared" si="0"/>
        <v>0</v>
      </c>
      <c r="H13" s="492">
        <f t="shared" si="0"/>
        <v>0</v>
      </c>
      <c r="I13" s="492">
        <f t="shared" si="0"/>
        <v>0</v>
      </c>
      <c r="K13" s="270"/>
      <c r="L13" s="270"/>
      <c r="M13" s="270"/>
    </row>
    <row r="14" spans="1:13" ht="15" customHeight="1">
      <c r="A14" s="60"/>
      <c r="B14" s="1227" t="s">
        <v>646</v>
      </c>
      <c r="C14" s="1227"/>
      <c r="D14" s="488"/>
      <c r="E14" s="488"/>
      <c r="F14" s="488"/>
      <c r="G14" s="488"/>
      <c r="H14" s="488"/>
      <c r="I14" s="488"/>
      <c r="K14" s="270"/>
      <c r="L14" s="270"/>
      <c r="M14" s="270"/>
    </row>
    <row r="15" spans="1:13" ht="15" customHeight="1">
      <c r="A15" s="60"/>
      <c r="B15" s="1227" t="s">
        <v>647</v>
      </c>
      <c r="C15" s="1227"/>
      <c r="D15" s="489">
        <f>D13-D14</f>
        <v>0</v>
      </c>
      <c r="E15" s="489">
        <f t="shared" ref="E15:I15" si="1">E13-E14</f>
        <v>0</v>
      </c>
      <c r="F15" s="489">
        <f t="shared" si="1"/>
        <v>0</v>
      </c>
      <c r="G15" s="489">
        <f t="shared" si="1"/>
        <v>0</v>
      </c>
      <c r="H15" s="489">
        <f t="shared" si="1"/>
        <v>0</v>
      </c>
      <c r="I15" s="489">
        <f t="shared" si="1"/>
        <v>0</v>
      </c>
      <c r="K15" s="270"/>
      <c r="L15" s="270"/>
      <c r="M15" s="270"/>
    </row>
    <row r="16" spans="1:13">
      <c r="A16" s="60"/>
      <c r="B16" s="105"/>
      <c r="C16" s="105"/>
      <c r="D16" s="105"/>
      <c r="E16" s="105"/>
      <c r="F16" s="105"/>
      <c r="G16" s="105"/>
      <c r="H16" s="105"/>
      <c r="I16" s="105"/>
      <c r="K16" s="270"/>
      <c r="L16" s="270"/>
      <c r="M16" s="270"/>
    </row>
    <row r="17" spans="1:13" ht="12.75" customHeight="1">
      <c r="A17" s="60"/>
      <c r="B17" s="1623" t="s">
        <v>648</v>
      </c>
      <c r="C17" s="1623"/>
      <c r="D17" s="1623"/>
      <c r="E17" s="1623"/>
      <c r="F17" s="1623"/>
      <c r="G17" s="1623"/>
      <c r="H17" s="1623"/>
      <c r="I17" s="105"/>
      <c r="K17" s="270"/>
      <c r="L17" s="270"/>
      <c r="M17" s="270"/>
    </row>
    <row r="18" spans="1:13">
      <c r="A18" s="60"/>
      <c r="B18" s="286"/>
      <c r="C18" s="286"/>
      <c r="D18" s="105"/>
      <c r="E18" s="105"/>
      <c r="F18" s="105"/>
      <c r="G18" s="105"/>
      <c r="H18" s="105"/>
      <c r="I18" s="105"/>
      <c r="K18" s="270"/>
      <c r="L18" s="270"/>
      <c r="M18" s="270"/>
    </row>
    <row r="19" spans="1:13">
      <c r="A19" s="60"/>
      <c r="B19" s="286" t="s">
        <v>649</v>
      </c>
      <c r="C19" s="286" t="s">
        <v>650</v>
      </c>
      <c r="D19" s="105"/>
      <c r="E19" s="105"/>
      <c r="F19" s="105"/>
      <c r="G19" s="105"/>
      <c r="H19" s="105"/>
      <c r="I19" s="105"/>
      <c r="K19" s="270"/>
      <c r="L19" s="270"/>
      <c r="M19" s="270"/>
    </row>
    <row r="20" spans="1:13">
      <c r="A20" s="60"/>
      <c r="B20" s="286"/>
      <c r="C20" s="286"/>
      <c r="D20" s="105"/>
      <c r="E20" s="105"/>
      <c r="F20" s="105"/>
      <c r="G20" s="105"/>
      <c r="H20" s="105"/>
      <c r="I20" s="105"/>
      <c r="K20" s="270"/>
      <c r="L20" s="270"/>
      <c r="M20" s="270"/>
    </row>
    <row r="21" spans="1:13" ht="6" customHeight="1">
      <c r="A21" s="60"/>
      <c r="B21" s="287"/>
      <c r="C21" s="288"/>
      <c r="D21" s="63"/>
      <c r="E21" s="63"/>
      <c r="F21" s="63"/>
      <c r="G21" s="63"/>
      <c r="H21" s="63"/>
      <c r="I21" s="64"/>
      <c r="K21" s="270"/>
      <c r="L21" s="270"/>
      <c r="M21" s="270"/>
    </row>
    <row r="22" spans="1:13" ht="12.75" customHeight="1">
      <c r="A22" s="60"/>
      <c r="B22" s="1624" t="s">
        <v>651</v>
      </c>
      <c r="C22" s="1625"/>
      <c r="D22" s="1625"/>
      <c r="E22" s="1625"/>
      <c r="F22" s="1625"/>
      <c r="G22" s="1625"/>
      <c r="H22" s="1625"/>
      <c r="I22" s="289"/>
      <c r="K22" s="270"/>
      <c r="L22" s="270"/>
      <c r="M22" s="270"/>
    </row>
    <row r="23" spans="1:13" s="190" customFormat="1" ht="6" customHeight="1">
      <c r="A23" s="60"/>
      <c r="B23" s="290"/>
      <c r="C23" s="277"/>
      <c r="D23" s="277"/>
      <c r="E23" s="277"/>
      <c r="F23" s="277"/>
      <c r="G23" s="277"/>
      <c r="H23" s="277"/>
      <c r="I23" s="57"/>
      <c r="J23" s="277"/>
      <c r="K23" s="277"/>
      <c r="L23" s="277"/>
      <c r="M23" s="277"/>
    </row>
    <row r="24" spans="1:13" s="190" customFormat="1" ht="10.5" customHeight="1">
      <c r="A24" s="60"/>
      <c r="B24" s="196"/>
      <c r="C24" s="1344" t="str">
        <f>IF(B_III_tyt_oper="","",B_III_tyt_oper)</f>
        <v/>
      </c>
      <c r="D24" s="1345"/>
      <c r="E24" s="1345"/>
      <c r="F24" s="1345"/>
      <c r="G24" s="1345"/>
      <c r="H24" s="1346"/>
      <c r="I24" s="196"/>
      <c r="J24" s="104"/>
      <c r="K24" s="104"/>
      <c r="L24" s="104"/>
      <c r="M24" s="104"/>
    </row>
    <row r="25" spans="1:13" s="190" customFormat="1" ht="10.5" customHeight="1">
      <c r="A25" s="60"/>
      <c r="B25" s="196"/>
      <c r="C25" s="1609"/>
      <c r="D25" s="1610"/>
      <c r="E25" s="1610"/>
      <c r="F25" s="1610"/>
      <c r="G25" s="1610"/>
      <c r="H25" s="1611"/>
      <c r="I25" s="196"/>
      <c r="J25" s="104"/>
      <c r="K25" s="104"/>
      <c r="L25" s="104"/>
      <c r="M25" s="104"/>
    </row>
    <row r="26" spans="1:13" s="190" customFormat="1" ht="10.5" customHeight="1">
      <c r="A26" s="60"/>
      <c r="B26" s="196"/>
      <c r="C26" s="1609"/>
      <c r="D26" s="1610"/>
      <c r="E26" s="1610"/>
      <c r="F26" s="1610"/>
      <c r="G26" s="1610"/>
      <c r="H26" s="1611"/>
      <c r="I26" s="196"/>
      <c r="J26" s="104"/>
      <c r="K26" s="104"/>
      <c r="L26" s="104"/>
      <c r="M26" s="104"/>
    </row>
    <row r="27" spans="1:13" s="190" customFormat="1" ht="10.5" customHeight="1">
      <c r="A27" s="60"/>
      <c r="B27" s="196"/>
      <c r="C27" s="1347"/>
      <c r="D27" s="1348"/>
      <c r="E27" s="1348"/>
      <c r="F27" s="1348"/>
      <c r="G27" s="1348"/>
      <c r="H27" s="1349"/>
      <c r="I27" s="196"/>
      <c r="J27" s="104"/>
      <c r="K27" s="104"/>
      <c r="L27" s="104"/>
      <c r="M27" s="104"/>
    </row>
    <row r="28" spans="1:13" s="190" customFormat="1" ht="12.75" customHeight="1">
      <c r="A28" s="60"/>
      <c r="B28" s="1618" t="s">
        <v>171</v>
      </c>
      <c r="C28" s="1594"/>
      <c r="D28" s="1594"/>
      <c r="E28" s="1594"/>
      <c r="F28" s="1594"/>
      <c r="G28" s="1594"/>
      <c r="H28" s="1594"/>
      <c r="I28" s="291"/>
      <c r="J28" s="265"/>
      <c r="K28" s="265"/>
      <c r="L28" s="265"/>
      <c r="M28" s="265"/>
    </row>
    <row r="29" spans="1:13" s="190" customFormat="1" ht="6" customHeight="1">
      <c r="A29" s="60"/>
      <c r="B29" s="290"/>
      <c r="C29" s="277"/>
      <c r="D29" s="277"/>
      <c r="E29" s="277"/>
      <c r="F29" s="277"/>
      <c r="G29" s="277"/>
      <c r="H29" s="277"/>
      <c r="I29" s="57"/>
      <c r="J29" s="277"/>
      <c r="K29" s="277"/>
      <c r="L29" s="277"/>
      <c r="M29" s="277"/>
    </row>
    <row r="30" spans="1:13" ht="14.25" customHeight="1">
      <c r="A30" s="60"/>
      <c r="B30" s="1619" t="s">
        <v>652</v>
      </c>
      <c r="C30" s="1620"/>
      <c r="D30" s="1620"/>
      <c r="E30" s="1620"/>
      <c r="F30" s="1620"/>
      <c r="G30" s="1620"/>
      <c r="H30" s="1620"/>
      <c r="I30" s="292"/>
      <c r="K30" s="270"/>
      <c r="L30" s="270"/>
      <c r="M30" s="270"/>
    </row>
    <row r="31" spans="1:13" ht="14.25" customHeight="1">
      <c r="A31" s="60"/>
      <c r="B31" s="1619"/>
      <c r="C31" s="1620"/>
      <c r="D31" s="1620"/>
      <c r="E31" s="1620"/>
      <c r="F31" s="1620"/>
      <c r="G31" s="1620"/>
      <c r="H31" s="1620"/>
      <c r="I31" s="292"/>
      <c r="K31" s="270"/>
      <c r="L31" s="270"/>
      <c r="M31" s="270"/>
    </row>
    <row r="32" spans="1:13" ht="15" customHeight="1">
      <c r="A32" s="60"/>
      <c r="B32" s="293"/>
      <c r="C32" s="294"/>
      <c r="D32" s="294"/>
      <c r="E32" s="294"/>
      <c r="F32" s="294"/>
      <c r="G32" s="294"/>
      <c r="H32" s="294"/>
      <c r="I32" s="295"/>
      <c r="K32" s="270"/>
      <c r="L32" s="270"/>
      <c r="M32" s="270"/>
    </row>
    <row r="33" spans="1:13" ht="3.75" customHeight="1">
      <c r="A33" s="60"/>
      <c r="K33" s="270"/>
      <c r="L33" s="270"/>
      <c r="M33" s="270"/>
    </row>
    <row r="34" spans="1:13" ht="3.75" customHeight="1">
      <c r="A34" s="60"/>
      <c r="K34" s="270"/>
      <c r="L34" s="270"/>
      <c r="M34" s="270"/>
    </row>
    <row r="35" spans="1:13" ht="3.75" customHeight="1">
      <c r="A35" s="60"/>
      <c r="K35" s="270"/>
      <c r="L35" s="270"/>
      <c r="M35" s="270"/>
    </row>
    <row r="36" spans="1:13" ht="10.5" customHeight="1">
      <c r="A36" s="60"/>
      <c r="B36" s="296"/>
      <c r="C36" s="297"/>
      <c r="D36" s="297"/>
      <c r="H36" s="1621"/>
      <c r="I36" s="1620"/>
      <c r="K36" s="270"/>
      <c r="L36" s="270"/>
      <c r="M36" s="270"/>
    </row>
    <row r="37" spans="1:13" ht="10.5" customHeight="1">
      <c r="A37" s="60"/>
      <c r="B37" s="296"/>
      <c r="C37" s="1622"/>
      <c r="D37" s="1622"/>
      <c r="E37" s="1622"/>
      <c r="H37" s="1621"/>
      <c r="I37" s="1620"/>
      <c r="K37" s="270"/>
      <c r="L37" s="270"/>
      <c r="M37" s="270"/>
    </row>
    <row r="38" spans="1:13" ht="12.75" customHeight="1">
      <c r="A38" s="60"/>
      <c r="B38" s="296"/>
      <c r="C38" s="298"/>
      <c r="D38" s="299"/>
      <c r="E38" s="300"/>
      <c r="F38" s="300"/>
      <c r="G38" s="300"/>
      <c r="H38" s="279"/>
      <c r="I38" s="279"/>
      <c r="J38" s="299"/>
      <c r="K38" s="270"/>
      <c r="L38" s="270"/>
      <c r="M38" s="270"/>
    </row>
    <row r="39" spans="1:13" ht="10.5" customHeight="1">
      <c r="A39" s="60"/>
      <c r="B39" s="296"/>
      <c r="C39" s="299"/>
      <c r="D39" s="299"/>
      <c r="E39" s="300"/>
      <c r="F39" s="300"/>
      <c r="J39" s="299"/>
      <c r="K39" s="270"/>
      <c r="L39" s="270"/>
      <c r="M39" s="270"/>
    </row>
    <row r="40" spans="1:13" ht="10.5" customHeight="1">
      <c r="A40" s="60"/>
      <c r="B40" s="296"/>
      <c r="C40" s="301"/>
      <c r="D40" s="302"/>
      <c r="E40" s="284"/>
      <c r="F40" s="284"/>
      <c r="I40" s="199"/>
      <c r="J40" s="299"/>
      <c r="K40" s="270"/>
      <c r="L40" s="270"/>
      <c r="M40" s="270"/>
    </row>
    <row r="41" spans="1:13">
      <c r="A41" s="60"/>
      <c r="B41" s="296"/>
      <c r="C41" s="297"/>
      <c r="D41" s="297"/>
      <c r="E41" s="297"/>
      <c r="F41" s="735"/>
      <c r="G41" s="297"/>
      <c r="H41" s="1562" t="s">
        <v>441</v>
      </c>
      <c r="I41" s="1562"/>
      <c r="J41" s="301"/>
      <c r="K41" s="270"/>
      <c r="L41" s="270"/>
      <c r="M41" s="270"/>
    </row>
    <row r="42" spans="1:13" ht="67.5" customHeight="1">
      <c r="B42" s="296"/>
      <c r="C42" s="1616"/>
      <c r="D42" s="1616"/>
      <c r="E42" s="303"/>
      <c r="F42" s="304" t="s">
        <v>442</v>
      </c>
      <c r="G42" s="297"/>
      <c r="H42" s="1528" t="s">
        <v>591</v>
      </c>
      <c r="I42" s="1528"/>
      <c r="J42" s="301"/>
      <c r="K42" s="270"/>
      <c r="L42" s="270"/>
      <c r="M42" s="270"/>
    </row>
    <row r="43" spans="1:13" ht="21.75" customHeight="1">
      <c r="B43" s="305"/>
      <c r="C43" s="306"/>
      <c r="D43" s="306"/>
      <c r="E43" s="306"/>
      <c r="F43" s="306"/>
      <c r="G43" s="194"/>
      <c r="H43" s="199"/>
      <c r="I43" s="199"/>
      <c r="J43" s="307"/>
      <c r="K43" s="270"/>
      <c r="L43" s="270"/>
      <c r="M43" s="270"/>
    </row>
    <row r="44" spans="1:13">
      <c r="H44" s="199"/>
      <c r="I44" s="199"/>
    </row>
  </sheetData>
  <sheetProtection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2014-2020_19.2/3/z&amp;R&amp;8Strona &amp;P z &amp;N</oddFooter>
      </headerFooter>
    </customSheetView>
  </customSheetViews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disablePrompts="1"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&#10;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2014-2020_19.2/4z&amp;R&amp;8Strona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AL36"/>
  <sheetViews>
    <sheetView showGridLines="0" view="pageBreakPreview" topLeftCell="A13" zoomScaleSheetLayoutView="100" workbookViewId="0">
      <selection activeCell="Z15" sqref="Z15:AK15"/>
    </sheetView>
  </sheetViews>
  <sheetFormatPr defaultColWidth="9.140625" defaultRowHeight="12"/>
  <cols>
    <col min="1" max="1" width="1.28515625" style="737" customWidth="1"/>
    <col min="2" max="2" width="0.85546875" style="737" customWidth="1"/>
    <col min="3" max="37" width="2.85546875" style="737" customWidth="1"/>
    <col min="38" max="38" width="1.7109375" style="737" customWidth="1"/>
    <col min="39" max="39" width="8.7109375" style="737" customWidth="1"/>
    <col min="40" max="16384" width="9.140625" style="737"/>
  </cols>
  <sheetData>
    <row r="1" spans="1:38" ht="6.75" customHeight="1">
      <c r="A1" s="736"/>
      <c r="B1" s="736"/>
      <c r="C1" s="1650"/>
      <c r="D1" s="1650"/>
      <c r="E1" s="1650"/>
      <c r="F1" s="1650"/>
      <c r="G1" s="1650"/>
      <c r="H1" s="1650"/>
      <c r="I1" s="1650"/>
      <c r="J1" s="1650"/>
      <c r="K1" s="1650"/>
      <c r="L1" s="1650"/>
      <c r="M1" s="1650"/>
      <c r="N1" s="1650"/>
      <c r="O1" s="1650"/>
      <c r="P1" s="1650"/>
      <c r="Q1" s="1650"/>
      <c r="R1" s="1650"/>
      <c r="S1" s="736"/>
      <c r="T1" s="736"/>
      <c r="U1" s="736"/>
      <c r="V1" s="736"/>
      <c r="W1" s="736"/>
      <c r="X1" s="736"/>
      <c r="Y1" s="736"/>
      <c r="Z1" s="736"/>
      <c r="AA1" s="736"/>
      <c r="AB1" s="736"/>
      <c r="AC1" s="736"/>
      <c r="AD1" s="736"/>
      <c r="AE1" s="736"/>
      <c r="AF1" s="736"/>
      <c r="AG1" s="1651"/>
      <c r="AH1" s="1651"/>
      <c r="AI1" s="1651"/>
      <c r="AJ1" s="1651"/>
      <c r="AK1" s="1651"/>
      <c r="AL1" s="736"/>
    </row>
    <row r="2" spans="1:38" ht="15.95" customHeight="1">
      <c r="A2" s="736"/>
      <c r="B2" s="736"/>
      <c r="C2" s="1650"/>
      <c r="D2" s="1650"/>
      <c r="E2" s="1650"/>
      <c r="F2" s="1650"/>
      <c r="G2" s="1650"/>
      <c r="H2" s="1650"/>
      <c r="I2" s="1650"/>
      <c r="J2" s="1650"/>
      <c r="K2" s="1650"/>
      <c r="L2" s="1650"/>
      <c r="M2" s="1650"/>
      <c r="N2" s="1650"/>
      <c r="O2" s="1650"/>
      <c r="P2" s="1650"/>
      <c r="Q2" s="1650"/>
      <c r="R2" s="1650"/>
      <c r="S2" s="736"/>
      <c r="T2" s="736"/>
      <c r="U2" s="736"/>
      <c r="V2" s="736"/>
      <c r="W2" s="736"/>
      <c r="X2" s="736"/>
      <c r="Y2" s="736"/>
      <c r="Z2" s="738"/>
      <c r="AA2" s="738"/>
      <c r="AB2" s="738"/>
      <c r="AC2" s="739"/>
      <c r="AD2" s="739"/>
      <c r="AE2" s="739"/>
      <c r="AF2" s="739"/>
      <c r="AG2" s="1652" t="s">
        <v>437</v>
      </c>
      <c r="AH2" s="1653"/>
      <c r="AI2" s="1653"/>
      <c r="AJ2" s="1653"/>
      <c r="AK2" s="1654"/>
      <c r="AL2" s="738"/>
    </row>
    <row r="3" spans="1:38" ht="34.5" customHeight="1">
      <c r="A3" s="1655" t="s">
        <v>866</v>
      </c>
      <c r="B3" s="1655"/>
      <c r="C3" s="1655"/>
      <c r="D3" s="1655"/>
      <c r="E3" s="1655"/>
      <c r="F3" s="1655"/>
      <c r="G3" s="1655"/>
      <c r="H3" s="1655"/>
      <c r="I3" s="1655"/>
      <c r="J3" s="1655"/>
      <c r="K3" s="1655"/>
      <c r="L3" s="1655"/>
      <c r="M3" s="1655"/>
      <c r="N3" s="1655"/>
      <c r="O3" s="1655"/>
      <c r="P3" s="1655"/>
      <c r="Q3" s="1655"/>
      <c r="R3" s="1655"/>
      <c r="S3" s="1655"/>
      <c r="T3" s="1655"/>
      <c r="U3" s="1655"/>
      <c r="V3" s="1655"/>
      <c r="W3" s="1655"/>
      <c r="X3" s="1655"/>
      <c r="Y3" s="1655"/>
      <c r="Z3" s="1655"/>
      <c r="AA3" s="1655"/>
      <c r="AB3" s="1655"/>
      <c r="AC3" s="1655"/>
      <c r="AD3" s="1655"/>
      <c r="AE3" s="1655"/>
      <c r="AF3" s="1655"/>
      <c r="AG3" s="1655"/>
      <c r="AH3" s="1655"/>
      <c r="AI3" s="1655"/>
      <c r="AJ3" s="1655"/>
      <c r="AK3" s="1655"/>
      <c r="AL3" s="1655"/>
    </row>
    <row r="4" spans="1:38" ht="9" customHeight="1">
      <c r="A4" s="740"/>
      <c r="B4" s="740"/>
      <c r="C4" s="740"/>
      <c r="D4" s="740"/>
      <c r="E4" s="740"/>
      <c r="F4" s="740"/>
      <c r="G4" s="740"/>
      <c r="H4" s="740"/>
      <c r="I4" s="740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740"/>
      <c r="W4" s="740"/>
      <c r="X4" s="740"/>
      <c r="Y4" s="740"/>
      <c r="Z4" s="740"/>
      <c r="AA4" s="740"/>
      <c r="AB4" s="740"/>
      <c r="AC4" s="740"/>
      <c r="AD4" s="740"/>
      <c r="AE4" s="740"/>
      <c r="AF4" s="740"/>
      <c r="AG4" s="740"/>
      <c r="AH4" s="740"/>
      <c r="AI4" s="740"/>
      <c r="AJ4" s="740"/>
      <c r="AK4" s="740"/>
      <c r="AL4" s="740"/>
    </row>
    <row r="5" spans="1:38" ht="30.75" customHeight="1">
      <c r="A5" s="740"/>
      <c r="B5" s="740"/>
      <c r="C5" s="740"/>
      <c r="D5" s="1657"/>
      <c r="E5" s="1658"/>
      <c r="F5" s="1659" t="s">
        <v>852</v>
      </c>
      <c r="G5" s="1660"/>
      <c r="H5" s="1660"/>
      <c r="I5" s="1660"/>
      <c r="J5" s="1660"/>
      <c r="K5" s="1660"/>
      <c r="L5" s="1660"/>
      <c r="M5" s="1660"/>
      <c r="N5" s="1660"/>
      <c r="O5" s="1660"/>
      <c r="P5" s="740"/>
      <c r="Q5" s="740"/>
      <c r="R5" s="1657"/>
      <c r="S5" s="1658"/>
      <c r="T5" s="1659" t="s">
        <v>851</v>
      </c>
      <c r="U5" s="1660"/>
      <c r="V5" s="1660"/>
      <c r="W5" s="1660"/>
      <c r="X5" s="1660"/>
      <c r="Y5" s="1660"/>
      <c r="Z5" s="1660"/>
      <c r="AA5" s="1660"/>
      <c r="AB5" s="1660"/>
      <c r="AC5" s="1660"/>
      <c r="AD5" s="1660"/>
      <c r="AE5" s="1660"/>
      <c r="AF5" s="1660"/>
      <c r="AG5" s="1660"/>
      <c r="AH5" s="1660"/>
      <c r="AI5" s="1660"/>
      <c r="AJ5" s="1660"/>
      <c r="AK5" s="740"/>
      <c r="AL5" s="740"/>
    </row>
    <row r="6" spans="1:38" ht="20.25" customHeight="1">
      <c r="A6" s="736"/>
      <c r="B6" s="736"/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  <c r="N6" s="736"/>
      <c r="O6" s="736"/>
      <c r="P6" s="736"/>
      <c r="Q6" s="736"/>
      <c r="R6" s="736"/>
      <c r="S6" s="736"/>
      <c r="T6" s="736"/>
      <c r="U6" s="736"/>
      <c r="V6" s="736"/>
      <c r="W6" s="736"/>
      <c r="X6" s="736"/>
      <c r="Y6" s="736"/>
      <c r="Z6" s="736"/>
      <c r="AA6" s="736"/>
      <c r="AB6" s="736"/>
      <c r="AC6" s="736"/>
      <c r="AD6" s="736"/>
      <c r="AE6" s="736"/>
      <c r="AF6" s="736"/>
      <c r="AG6" s="741"/>
      <c r="AH6" s="741"/>
      <c r="AI6" s="741"/>
      <c r="AJ6" s="741"/>
      <c r="AK6" s="741"/>
      <c r="AL6" s="736"/>
    </row>
    <row r="7" spans="1:38" ht="15" customHeight="1">
      <c r="A7" s="1648" t="s">
        <v>757</v>
      </c>
      <c r="B7" s="1648"/>
      <c r="C7" s="1648"/>
      <c r="D7" s="1648"/>
      <c r="E7" s="1648"/>
      <c r="F7" s="1648"/>
      <c r="G7" s="1648"/>
      <c r="H7" s="1648"/>
      <c r="I7" s="1648"/>
      <c r="J7" s="1648"/>
      <c r="K7" s="1648"/>
      <c r="L7" s="1648"/>
      <c r="M7" s="1648"/>
      <c r="N7" s="1648"/>
      <c r="O7" s="1648"/>
      <c r="P7" s="1648"/>
      <c r="Q7" s="1648"/>
      <c r="R7" s="1648"/>
      <c r="S7" s="1648"/>
      <c r="T7" s="1648"/>
      <c r="U7" s="1648"/>
      <c r="V7" s="1648"/>
      <c r="W7" s="1648"/>
      <c r="X7" s="1648"/>
      <c r="Y7" s="1648"/>
      <c r="Z7" s="1648"/>
      <c r="AA7" s="1648"/>
      <c r="AB7" s="1648"/>
      <c r="AC7" s="1648"/>
      <c r="AD7" s="1648"/>
      <c r="AE7" s="1648"/>
      <c r="AF7" s="1648"/>
      <c r="AG7" s="1648"/>
      <c r="AH7" s="1648"/>
      <c r="AI7" s="1648"/>
      <c r="AJ7" s="1648"/>
      <c r="AK7" s="1648"/>
      <c r="AL7" s="1648"/>
    </row>
    <row r="8" spans="1:38" ht="12" customHeight="1">
      <c r="A8" s="742"/>
      <c r="B8" s="742"/>
      <c r="C8" s="1667" t="s">
        <v>758</v>
      </c>
      <c r="D8" s="1667"/>
      <c r="E8" s="1667"/>
      <c r="F8" s="1667"/>
      <c r="G8" s="1667"/>
      <c r="H8" s="1667"/>
      <c r="I8" s="1667"/>
      <c r="J8" s="1667"/>
      <c r="K8" s="1667"/>
      <c r="L8" s="1667" t="s">
        <v>759</v>
      </c>
      <c r="M8" s="1667"/>
      <c r="N8" s="1667"/>
      <c r="O8" s="1667"/>
      <c r="P8" s="1667"/>
      <c r="Q8" s="1667"/>
      <c r="R8" s="1667"/>
      <c r="S8" s="1667"/>
      <c r="T8" s="1667" t="s">
        <v>760</v>
      </c>
      <c r="U8" s="1667"/>
      <c r="V8" s="1667"/>
      <c r="W8" s="1667"/>
      <c r="X8" s="1667"/>
      <c r="Y8" s="1667"/>
      <c r="Z8" s="1667"/>
      <c r="AA8" s="1667"/>
      <c r="AB8" s="1667"/>
      <c r="AC8" s="1668" t="s">
        <v>761</v>
      </c>
      <c r="AD8" s="1668"/>
      <c r="AE8" s="1668"/>
      <c r="AF8" s="1668"/>
      <c r="AG8" s="1668"/>
      <c r="AH8" s="1668"/>
      <c r="AI8" s="1668"/>
      <c r="AJ8" s="1668"/>
      <c r="AK8" s="1668"/>
      <c r="AL8" s="742"/>
    </row>
    <row r="9" spans="1:38" ht="17.25" customHeight="1">
      <c r="A9" s="742"/>
      <c r="B9" s="742"/>
      <c r="C9" s="1656"/>
      <c r="D9" s="1656"/>
      <c r="E9" s="1656"/>
      <c r="F9" s="1656"/>
      <c r="G9" s="1656"/>
      <c r="H9" s="1656"/>
      <c r="I9" s="1656"/>
      <c r="J9" s="1656"/>
      <c r="K9" s="1656"/>
      <c r="L9" s="1656"/>
      <c r="M9" s="1656"/>
      <c r="N9" s="1656"/>
      <c r="O9" s="1656"/>
      <c r="P9" s="1656"/>
      <c r="Q9" s="1656"/>
      <c r="R9" s="1656"/>
      <c r="S9" s="1656"/>
      <c r="T9" s="1656"/>
      <c r="U9" s="1656"/>
      <c r="V9" s="1656"/>
      <c r="W9" s="1656"/>
      <c r="X9" s="1656"/>
      <c r="Y9" s="1656"/>
      <c r="Z9" s="1656"/>
      <c r="AA9" s="1656"/>
      <c r="AB9" s="1656"/>
      <c r="AC9" s="1656"/>
      <c r="AD9" s="1656"/>
      <c r="AE9" s="1656"/>
      <c r="AF9" s="1656"/>
      <c r="AG9" s="1656"/>
      <c r="AH9" s="1656"/>
      <c r="AI9" s="1656"/>
      <c r="AJ9" s="1656"/>
      <c r="AK9" s="1656"/>
      <c r="AL9" s="742"/>
    </row>
    <row r="10" spans="1:38" ht="6" customHeight="1">
      <c r="A10" s="736"/>
      <c r="B10" s="736"/>
      <c r="C10" s="736"/>
      <c r="D10" s="736"/>
      <c r="E10" s="736"/>
      <c r="F10" s="736"/>
      <c r="G10" s="736"/>
      <c r="H10" s="736"/>
      <c r="I10" s="736"/>
      <c r="J10" s="736"/>
      <c r="K10" s="736"/>
      <c r="L10" s="736"/>
      <c r="M10" s="736"/>
      <c r="N10" s="736"/>
      <c r="O10" s="736"/>
      <c r="P10" s="736"/>
      <c r="Q10" s="736"/>
      <c r="R10" s="736"/>
      <c r="S10" s="736"/>
      <c r="T10" s="736"/>
      <c r="U10" s="736"/>
      <c r="V10" s="736"/>
      <c r="W10" s="736"/>
      <c r="X10" s="736"/>
      <c r="Y10" s="736"/>
      <c r="Z10" s="736"/>
      <c r="AA10" s="736"/>
      <c r="AB10" s="736"/>
      <c r="AC10" s="736"/>
      <c r="AD10" s="736"/>
      <c r="AE10" s="736"/>
      <c r="AF10" s="736"/>
      <c r="AG10" s="741"/>
      <c r="AH10" s="741"/>
      <c r="AI10" s="741"/>
      <c r="AJ10" s="741"/>
      <c r="AK10" s="741"/>
      <c r="AL10" s="736"/>
    </row>
    <row r="11" spans="1:38" ht="15" customHeight="1">
      <c r="A11" s="1648" t="s">
        <v>762</v>
      </c>
      <c r="B11" s="1648"/>
      <c r="C11" s="1648"/>
      <c r="D11" s="1648"/>
      <c r="E11" s="1648"/>
      <c r="F11" s="1648"/>
      <c r="G11" s="1648"/>
      <c r="H11" s="1648"/>
      <c r="I11" s="1648"/>
      <c r="J11" s="1648"/>
      <c r="K11" s="1648"/>
      <c r="L11" s="1648"/>
      <c r="M11" s="1648"/>
      <c r="N11" s="1648"/>
      <c r="O11" s="1648"/>
      <c r="P11" s="1648"/>
      <c r="Q11" s="1648"/>
      <c r="R11" s="1648"/>
      <c r="S11" s="1648"/>
      <c r="T11" s="1648"/>
      <c r="U11" s="1648"/>
      <c r="V11" s="1648"/>
      <c r="W11" s="1648"/>
      <c r="X11" s="1648"/>
      <c r="Y11" s="1648"/>
      <c r="Z11" s="1648"/>
      <c r="AA11" s="1648"/>
      <c r="AB11" s="1648"/>
      <c r="AC11" s="1648"/>
      <c r="AD11" s="1648"/>
      <c r="AE11" s="1648"/>
      <c r="AF11" s="1648"/>
      <c r="AG11" s="1648"/>
      <c r="AH11" s="1648"/>
      <c r="AI11" s="1648"/>
      <c r="AJ11" s="1648"/>
      <c r="AK11" s="1648"/>
      <c r="AL11" s="1648"/>
    </row>
    <row r="12" spans="1:38" ht="21.6" customHeight="1">
      <c r="A12" s="736"/>
      <c r="B12" s="736"/>
      <c r="C12" s="1685" t="s">
        <v>867</v>
      </c>
      <c r="D12" s="1685"/>
      <c r="E12" s="1685"/>
      <c r="F12" s="1685"/>
      <c r="G12" s="1685"/>
      <c r="H12" s="1685"/>
      <c r="I12" s="1685"/>
      <c r="J12" s="1685"/>
      <c r="K12" s="1685"/>
      <c r="L12" s="1685"/>
      <c r="M12" s="1685"/>
      <c r="N12" s="1685"/>
      <c r="O12" s="1686"/>
      <c r="P12" s="1687"/>
      <c r="Q12" s="1687"/>
      <c r="R12" s="1687"/>
      <c r="S12" s="1687"/>
      <c r="T12" s="1687"/>
      <c r="U12" s="1687"/>
      <c r="V12" s="1687"/>
      <c r="W12" s="1687"/>
      <c r="X12" s="1687"/>
      <c r="Y12" s="1687"/>
      <c r="Z12" s="1687"/>
      <c r="AA12" s="1687"/>
      <c r="AB12" s="1687"/>
      <c r="AC12" s="1687"/>
      <c r="AD12" s="1687"/>
      <c r="AE12" s="1687"/>
      <c r="AF12" s="1687"/>
      <c r="AG12" s="1687"/>
      <c r="AH12" s="1687"/>
      <c r="AI12" s="1687"/>
      <c r="AJ12" s="1687"/>
      <c r="AK12" s="1688"/>
      <c r="AL12" s="736"/>
    </row>
    <row r="13" spans="1:38" ht="3" customHeight="1">
      <c r="A13" s="736"/>
      <c r="B13" s="736"/>
      <c r="C13" s="736"/>
      <c r="D13" s="736"/>
      <c r="E13" s="736"/>
      <c r="F13" s="736"/>
      <c r="G13" s="736"/>
      <c r="H13" s="736"/>
      <c r="I13" s="736"/>
      <c r="J13" s="736"/>
      <c r="K13" s="736"/>
      <c r="L13" s="736"/>
      <c r="M13" s="736"/>
      <c r="N13" s="736"/>
      <c r="O13" s="736"/>
      <c r="P13" s="736"/>
      <c r="Q13" s="736"/>
      <c r="R13" s="736"/>
      <c r="S13" s="736"/>
      <c r="T13" s="736"/>
      <c r="U13" s="736"/>
      <c r="V13" s="736"/>
      <c r="W13" s="736"/>
      <c r="X13" s="736"/>
      <c r="Y13" s="736"/>
      <c r="Z13" s="736"/>
      <c r="AA13" s="736"/>
      <c r="AB13" s="736"/>
      <c r="AC13" s="736"/>
      <c r="AD13" s="736"/>
      <c r="AE13" s="736"/>
      <c r="AF13" s="736"/>
      <c r="AG13" s="741"/>
      <c r="AH13" s="741"/>
      <c r="AI13" s="741"/>
      <c r="AJ13" s="741"/>
      <c r="AK13" s="741"/>
      <c r="AL13" s="736"/>
    </row>
    <row r="14" spans="1:38" ht="12.75" customHeight="1">
      <c r="A14" s="736"/>
      <c r="B14" s="736"/>
      <c r="C14" s="1636" t="s">
        <v>868</v>
      </c>
      <c r="D14" s="1636"/>
      <c r="E14" s="1636"/>
      <c r="F14" s="1636"/>
      <c r="G14" s="1636"/>
      <c r="H14" s="1636"/>
      <c r="I14" s="1636"/>
      <c r="J14" s="1636"/>
      <c r="K14" s="1636"/>
      <c r="L14" s="1636"/>
      <c r="M14" s="1636"/>
      <c r="N14" s="1636"/>
      <c r="O14" s="1636" t="s">
        <v>869</v>
      </c>
      <c r="P14" s="1636"/>
      <c r="Q14" s="1636"/>
      <c r="R14" s="1636"/>
      <c r="S14" s="1636"/>
      <c r="T14" s="1636"/>
      <c r="U14" s="1636"/>
      <c r="V14" s="1636"/>
      <c r="W14" s="1636"/>
      <c r="X14" s="1636"/>
      <c r="Y14" s="1636"/>
      <c r="Z14" s="1636" t="s">
        <v>870</v>
      </c>
      <c r="AA14" s="1636"/>
      <c r="AB14" s="1636"/>
      <c r="AC14" s="1636"/>
      <c r="AD14" s="1636"/>
      <c r="AE14" s="1636"/>
      <c r="AF14" s="1636"/>
      <c r="AG14" s="1636"/>
      <c r="AH14" s="1636"/>
      <c r="AI14" s="1636"/>
      <c r="AJ14" s="1636"/>
      <c r="AK14" s="1636"/>
      <c r="AL14" s="736"/>
    </row>
    <row r="15" spans="1:38" ht="27.6" customHeight="1">
      <c r="A15" s="736"/>
      <c r="B15" s="736"/>
      <c r="C15" s="1630"/>
      <c r="D15" s="1631"/>
      <c r="E15" s="1631"/>
      <c r="F15" s="1631"/>
      <c r="G15" s="1631"/>
      <c r="H15" s="1631"/>
      <c r="I15" s="1631"/>
      <c r="J15" s="1631"/>
      <c r="K15" s="1631"/>
      <c r="L15" s="1631"/>
      <c r="M15" s="1631"/>
      <c r="N15" s="1632"/>
      <c r="O15" s="1633"/>
      <c r="P15" s="1634"/>
      <c r="Q15" s="1634"/>
      <c r="R15" s="1634"/>
      <c r="S15" s="1634"/>
      <c r="T15" s="1634"/>
      <c r="U15" s="1634"/>
      <c r="V15" s="1634"/>
      <c r="W15" s="1634"/>
      <c r="X15" s="1634"/>
      <c r="Y15" s="1635"/>
      <c r="Z15" s="1633"/>
      <c r="AA15" s="1634"/>
      <c r="AB15" s="1634"/>
      <c r="AC15" s="1634"/>
      <c r="AD15" s="1634"/>
      <c r="AE15" s="1634"/>
      <c r="AF15" s="1634"/>
      <c r="AG15" s="1634"/>
      <c r="AH15" s="1634"/>
      <c r="AI15" s="1634"/>
      <c r="AJ15" s="1634"/>
      <c r="AK15" s="1635"/>
      <c r="AL15" s="736"/>
    </row>
    <row r="16" spans="1:38" ht="6" customHeight="1">
      <c r="A16" s="736"/>
      <c r="B16" s="736"/>
      <c r="C16" s="1675"/>
      <c r="D16" s="1675"/>
      <c r="E16" s="1675"/>
      <c r="F16" s="1675"/>
      <c r="G16" s="1675"/>
      <c r="H16" s="1675"/>
      <c r="I16" s="1675"/>
      <c r="J16" s="1675"/>
      <c r="K16" s="743"/>
      <c r="L16" s="1675"/>
      <c r="M16" s="1675"/>
      <c r="N16" s="1675"/>
      <c r="O16" s="1675"/>
      <c r="P16" s="1675"/>
      <c r="Q16" s="1675"/>
      <c r="R16" s="1675"/>
      <c r="S16" s="1675"/>
      <c r="T16" s="736"/>
      <c r="U16" s="741"/>
      <c r="V16" s="741"/>
      <c r="W16" s="741"/>
      <c r="X16" s="741"/>
      <c r="Y16" s="741"/>
      <c r="Z16" s="741"/>
      <c r="AA16" s="741"/>
      <c r="AB16" s="741"/>
      <c r="AC16" s="741"/>
      <c r="AD16" s="741"/>
      <c r="AE16" s="741"/>
      <c r="AF16" s="741"/>
      <c r="AG16" s="741"/>
      <c r="AH16" s="741"/>
      <c r="AI16" s="741"/>
      <c r="AJ16" s="741"/>
      <c r="AK16" s="741"/>
      <c r="AL16" s="736"/>
    </row>
    <row r="17" spans="1:38" ht="15" customHeight="1">
      <c r="A17" s="1648" t="s">
        <v>763</v>
      </c>
      <c r="B17" s="1648"/>
      <c r="C17" s="1648"/>
      <c r="D17" s="1648"/>
      <c r="E17" s="1648"/>
      <c r="F17" s="1648"/>
      <c r="G17" s="1648"/>
      <c r="H17" s="1648"/>
      <c r="I17" s="1648"/>
      <c r="J17" s="1648"/>
      <c r="K17" s="1648"/>
      <c r="L17" s="1648"/>
      <c r="M17" s="1648"/>
      <c r="N17" s="1648"/>
      <c r="O17" s="1648"/>
      <c r="P17" s="1648"/>
      <c r="Q17" s="1648"/>
      <c r="R17" s="1648"/>
      <c r="S17" s="1648"/>
      <c r="T17" s="1648"/>
      <c r="U17" s="1648"/>
      <c r="V17" s="1648"/>
      <c r="W17" s="1648"/>
      <c r="X17" s="1648"/>
      <c r="Y17" s="1648"/>
      <c r="Z17" s="1648"/>
      <c r="AA17" s="1648"/>
      <c r="AB17" s="1648"/>
      <c r="AC17" s="1648"/>
      <c r="AD17" s="1648"/>
      <c r="AE17" s="1648"/>
      <c r="AF17" s="1648"/>
      <c r="AG17" s="1648"/>
      <c r="AH17" s="1648"/>
      <c r="AI17" s="1648"/>
      <c r="AJ17" s="1648"/>
      <c r="AK17" s="1648"/>
      <c r="AL17" s="1648"/>
    </row>
    <row r="18" spans="1:38" ht="27" customHeight="1">
      <c r="A18" s="736"/>
      <c r="B18" s="736"/>
      <c r="C18" s="1637" t="s">
        <v>871</v>
      </c>
      <c r="D18" s="1637"/>
      <c r="E18" s="1637"/>
      <c r="F18" s="1637"/>
      <c r="G18" s="1637"/>
      <c r="H18" s="1637"/>
      <c r="I18" s="1637"/>
      <c r="J18" s="1637"/>
      <c r="K18" s="1637"/>
      <c r="L18" s="1637"/>
      <c r="M18" s="1637"/>
      <c r="N18" s="1637"/>
      <c r="O18" s="1637"/>
      <c r="P18" s="1637"/>
      <c r="Q18" s="1637"/>
      <c r="R18" s="1637"/>
      <c r="S18" s="1637"/>
      <c r="T18" s="1637"/>
      <c r="U18" s="1637"/>
      <c r="V18" s="1637"/>
      <c r="W18" s="1637"/>
      <c r="X18" s="1637"/>
      <c r="Y18" s="1637"/>
      <c r="Z18" s="1637"/>
      <c r="AA18" s="1637"/>
      <c r="AB18" s="1637"/>
      <c r="AC18" s="1637"/>
      <c r="AD18" s="1637"/>
      <c r="AE18" s="1676"/>
      <c r="AF18" s="1677"/>
      <c r="AG18" s="1677"/>
      <c r="AH18" s="1677"/>
      <c r="AI18" s="1677"/>
      <c r="AJ18" s="1677"/>
      <c r="AK18" s="1678"/>
      <c r="AL18" s="736"/>
    </row>
    <row r="19" spans="1:38" ht="6" customHeight="1">
      <c r="A19" s="736"/>
      <c r="B19" s="736"/>
      <c r="C19" s="736"/>
      <c r="D19" s="736"/>
      <c r="E19" s="736"/>
      <c r="F19" s="736"/>
      <c r="G19" s="736"/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736"/>
      <c r="AA19" s="736"/>
      <c r="AB19" s="736"/>
      <c r="AC19" s="736"/>
      <c r="AD19" s="736"/>
      <c r="AE19" s="736"/>
      <c r="AF19" s="736"/>
      <c r="AG19" s="741"/>
      <c r="AH19" s="741"/>
      <c r="AI19" s="741"/>
      <c r="AJ19" s="741"/>
      <c r="AK19" s="741"/>
      <c r="AL19" s="736"/>
    </row>
    <row r="20" spans="1:38" ht="28.15" customHeight="1">
      <c r="A20" s="736"/>
      <c r="B20" s="736"/>
      <c r="C20" s="1680" t="s">
        <v>872</v>
      </c>
      <c r="D20" s="1681"/>
      <c r="E20" s="1681"/>
      <c r="F20" s="1681"/>
      <c r="G20" s="1681"/>
      <c r="H20" s="1681"/>
      <c r="I20" s="1681"/>
      <c r="J20" s="1681"/>
      <c r="K20" s="1681"/>
      <c r="L20" s="1681"/>
      <c r="M20" s="1681"/>
      <c r="N20" s="1681"/>
      <c r="O20" s="1681"/>
      <c r="P20" s="1681"/>
      <c r="Q20" s="1681"/>
      <c r="R20" s="1681"/>
      <c r="S20" s="1681"/>
      <c r="T20" s="1681"/>
      <c r="U20" s="1681"/>
      <c r="V20" s="1681"/>
      <c r="W20" s="1681"/>
      <c r="X20" s="1681"/>
      <c r="Y20" s="1681"/>
      <c r="Z20" s="1681"/>
      <c r="AA20" s="1681"/>
      <c r="AB20" s="1681"/>
      <c r="AC20" s="1681"/>
      <c r="AD20" s="1681"/>
      <c r="AE20" s="1682">
        <f ca="1">B_IV!AB16</f>
        <v>0</v>
      </c>
      <c r="AF20" s="1683"/>
      <c r="AG20" s="1683"/>
      <c r="AH20" s="1683"/>
      <c r="AI20" s="1683"/>
      <c r="AJ20" s="1683"/>
      <c r="AK20" s="1684"/>
      <c r="AL20" s="736"/>
    </row>
    <row r="21" spans="1:38" ht="6" customHeight="1">
      <c r="A21" s="736"/>
      <c r="B21" s="736"/>
      <c r="C21" s="736"/>
      <c r="D21" s="736"/>
      <c r="E21" s="736"/>
      <c r="F21" s="736"/>
      <c r="G21" s="736"/>
      <c r="H21" s="736"/>
      <c r="I21" s="736"/>
      <c r="J21" s="736"/>
      <c r="K21" s="736"/>
      <c r="L21" s="736"/>
      <c r="M21" s="736"/>
      <c r="N21" s="736"/>
      <c r="O21" s="736"/>
      <c r="P21" s="736"/>
      <c r="Q21" s="736"/>
      <c r="R21" s="736"/>
      <c r="S21" s="736"/>
      <c r="T21" s="736"/>
      <c r="U21" s="736"/>
      <c r="V21" s="736"/>
      <c r="W21" s="736"/>
      <c r="X21" s="736"/>
      <c r="Y21" s="736"/>
      <c r="Z21" s="736"/>
      <c r="AA21" s="736"/>
      <c r="AB21" s="736"/>
      <c r="AC21" s="736"/>
      <c r="AD21" s="736"/>
      <c r="AE21" s="736"/>
      <c r="AF21" s="736"/>
      <c r="AG21" s="741"/>
      <c r="AH21" s="741"/>
      <c r="AI21" s="741"/>
      <c r="AJ21" s="741"/>
      <c r="AK21" s="741"/>
      <c r="AL21" s="736"/>
    </row>
    <row r="22" spans="1:38" ht="27" customHeight="1">
      <c r="A22" s="736"/>
      <c r="B22" s="736"/>
      <c r="C22" s="1679" t="s">
        <v>976</v>
      </c>
      <c r="D22" s="1679"/>
      <c r="E22" s="1679"/>
      <c r="F22" s="1679"/>
      <c r="G22" s="1679"/>
      <c r="H22" s="1679"/>
      <c r="I22" s="1679"/>
      <c r="J22" s="1679"/>
      <c r="K22" s="1679"/>
      <c r="L22" s="1679"/>
      <c r="M22" s="1679"/>
      <c r="N22" s="1679"/>
      <c r="O22" s="1679"/>
      <c r="P22" s="1679"/>
      <c r="Q22" s="1679"/>
      <c r="R22" s="1679"/>
      <c r="S22" s="1679"/>
      <c r="T22" s="1679"/>
      <c r="U22" s="1679"/>
      <c r="V22" s="1679"/>
      <c r="W22" s="1679"/>
      <c r="X22" s="1679"/>
      <c r="Y22" s="1679"/>
      <c r="Z22" s="1679"/>
      <c r="AA22" s="1679"/>
      <c r="AB22" s="1679"/>
      <c r="AC22" s="1679"/>
      <c r="AD22" s="1679"/>
      <c r="AE22" s="1676"/>
      <c r="AF22" s="1677"/>
      <c r="AG22" s="1677"/>
      <c r="AH22" s="1677"/>
      <c r="AI22" s="1677"/>
      <c r="AJ22" s="1677"/>
      <c r="AK22" s="1678"/>
      <c r="AL22" s="736"/>
    </row>
    <row r="23" spans="1:38" ht="3" customHeight="1">
      <c r="A23" s="736"/>
      <c r="B23" s="736"/>
      <c r="C23" s="1643"/>
      <c r="D23" s="1643"/>
      <c r="E23" s="1643"/>
      <c r="F23" s="1643"/>
      <c r="G23" s="1643"/>
      <c r="H23" s="1643"/>
      <c r="I23" s="1643"/>
      <c r="J23" s="1643"/>
      <c r="K23" s="1643"/>
      <c r="L23" s="1643"/>
      <c r="M23" s="1643"/>
      <c r="N23" s="1643"/>
      <c r="O23" s="1643"/>
      <c r="P23" s="1643"/>
      <c r="Q23" s="1643"/>
      <c r="R23" s="1643"/>
      <c r="S23" s="1643"/>
      <c r="T23" s="1643"/>
      <c r="U23" s="1643"/>
      <c r="V23" s="1643"/>
      <c r="W23" s="1643"/>
      <c r="X23" s="1643"/>
      <c r="Y23" s="1643"/>
      <c r="Z23" s="1643"/>
      <c r="AA23" s="1643"/>
      <c r="AB23" s="1643"/>
      <c r="AC23" s="1643"/>
      <c r="AD23" s="1643"/>
      <c r="AE23" s="1643"/>
      <c r="AF23" s="1643"/>
      <c r="AG23" s="1643"/>
      <c r="AH23" s="1643"/>
      <c r="AI23" s="1643"/>
      <c r="AJ23" s="1643"/>
      <c r="AK23" s="1643"/>
      <c r="AL23" s="736"/>
    </row>
    <row r="24" spans="1:38" ht="15" customHeight="1">
      <c r="A24" s="1648" t="s">
        <v>764</v>
      </c>
      <c r="B24" s="1648"/>
      <c r="C24" s="1648"/>
      <c r="D24" s="1648"/>
      <c r="E24" s="1648"/>
      <c r="F24" s="1648"/>
      <c r="G24" s="1648"/>
      <c r="H24" s="1648"/>
      <c r="I24" s="1648"/>
      <c r="J24" s="1648"/>
      <c r="K24" s="1648"/>
      <c r="L24" s="1648"/>
      <c r="M24" s="1648"/>
      <c r="N24" s="1648"/>
      <c r="O24" s="1648"/>
      <c r="P24" s="1648"/>
      <c r="Q24" s="1648"/>
      <c r="R24" s="1648"/>
      <c r="S24" s="1648"/>
      <c r="T24" s="1648"/>
      <c r="U24" s="1648"/>
      <c r="V24" s="1648"/>
      <c r="W24" s="1648"/>
      <c r="X24" s="1648"/>
      <c r="Y24" s="1648"/>
      <c r="Z24" s="1648"/>
      <c r="AA24" s="1648"/>
      <c r="AB24" s="1648"/>
      <c r="AC24" s="1648"/>
      <c r="AD24" s="1648"/>
      <c r="AE24" s="1648"/>
      <c r="AF24" s="1648"/>
      <c r="AG24" s="1648"/>
      <c r="AH24" s="1648"/>
      <c r="AI24" s="1648"/>
      <c r="AJ24" s="1648"/>
      <c r="AK24" s="1648"/>
      <c r="AL24" s="1648"/>
    </row>
    <row r="25" spans="1:38" ht="27" customHeight="1">
      <c r="A25" s="742"/>
      <c r="B25" s="742"/>
      <c r="C25" s="1637" t="s">
        <v>956</v>
      </c>
      <c r="D25" s="1637"/>
      <c r="E25" s="1637"/>
      <c r="F25" s="1637"/>
      <c r="G25" s="1637"/>
      <c r="H25" s="1637"/>
      <c r="I25" s="1637"/>
      <c r="J25" s="1637"/>
      <c r="K25" s="1637"/>
      <c r="L25" s="1637"/>
      <c r="M25" s="1637"/>
      <c r="N25" s="1637"/>
      <c r="O25" s="1637"/>
      <c r="P25" s="1637"/>
      <c r="Q25" s="1637"/>
      <c r="R25" s="1637"/>
      <c r="S25" s="1637"/>
      <c r="T25" s="1637"/>
      <c r="U25" s="1637"/>
      <c r="V25" s="1637"/>
      <c r="W25" s="1637"/>
      <c r="X25" s="1637"/>
      <c r="Y25" s="1637"/>
      <c r="Z25" s="1637"/>
      <c r="AA25" s="1637"/>
      <c r="AB25" s="1637"/>
      <c r="AC25" s="1637"/>
      <c r="AD25" s="1637"/>
      <c r="AE25" s="1638"/>
      <c r="AF25" s="1639"/>
      <c r="AG25" s="1639"/>
      <c r="AH25" s="1639"/>
      <c r="AI25" s="1639"/>
      <c r="AJ25" s="1639"/>
      <c r="AK25" s="1640"/>
      <c r="AL25" s="742"/>
    </row>
    <row r="26" spans="1:38" ht="6" customHeight="1">
      <c r="A26" s="742"/>
      <c r="B26" s="742"/>
      <c r="C26" s="1641"/>
      <c r="D26" s="1641"/>
      <c r="E26" s="1641"/>
      <c r="F26" s="1641"/>
      <c r="G26" s="1641"/>
      <c r="H26" s="1641"/>
      <c r="I26" s="1641"/>
      <c r="J26" s="1641"/>
      <c r="K26" s="1641"/>
      <c r="L26" s="1641"/>
      <c r="M26" s="1641"/>
      <c r="N26" s="1641"/>
      <c r="O26" s="1641"/>
      <c r="P26" s="1641"/>
      <c r="Q26" s="1641"/>
      <c r="R26" s="1641"/>
      <c r="S26" s="1641"/>
      <c r="T26" s="1641"/>
      <c r="U26" s="1641"/>
      <c r="V26" s="1641"/>
      <c r="W26" s="1641"/>
      <c r="X26" s="1641"/>
      <c r="Y26" s="1641"/>
      <c r="Z26" s="1641"/>
      <c r="AA26" s="1641"/>
      <c r="AB26" s="1641"/>
      <c r="AC26" s="1641"/>
      <c r="AD26" s="1641"/>
      <c r="AE26" s="1641"/>
      <c r="AF26" s="1641"/>
      <c r="AG26" s="1641"/>
      <c r="AH26" s="1641"/>
      <c r="AI26" s="1641"/>
      <c r="AJ26" s="1641"/>
      <c r="AK26" s="1641"/>
      <c r="AL26" s="742"/>
    </row>
    <row r="27" spans="1:38" ht="21.75" customHeight="1">
      <c r="A27" s="742"/>
      <c r="B27" s="742"/>
      <c r="C27" s="1644" t="s">
        <v>854</v>
      </c>
      <c r="D27" s="1644"/>
      <c r="E27" s="1644"/>
      <c r="F27" s="1644"/>
      <c r="G27" s="1644"/>
      <c r="H27" s="1644"/>
      <c r="I27" s="1644"/>
      <c r="J27" s="1644"/>
      <c r="K27" s="1644"/>
      <c r="L27" s="1644"/>
      <c r="M27" s="1644"/>
      <c r="N27" s="1644"/>
      <c r="O27" s="1644"/>
      <c r="P27" s="1644"/>
      <c r="Q27" s="1644"/>
      <c r="R27" s="1644"/>
      <c r="S27" s="1644"/>
      <c r="T27" s="1644"/>
      <c r="U27" s="1644"/>
      <c r="V27" s="1644"/>
      <c r="W27" s="1644"/>
      <c r="X27" s="1644"/>
      <c r="Y27" s="1644"/>
      <c r="Z27" s="1644"/>
      <c r="AA27" s="1644"/>
      <c r="AB27" s="1644"/>
      <c r="AC27" s="1644"/>
      <c r="AD27" s="1644"/>
      <c r="AE27" s="1645" t="s">
        <v>86</v>
      </c>
      <c r="AF27" s="1646"/>
      <c r="AG27" s="1646"/>
      <c r="AH27" s="1646"/>
      <c r="AI27" s="1646"/>
      <c r="AJ27" s="1646"/>
      <c r="AK27" s="1647"/>
      <c r="AL27" s="742"/>
    </row>
    <row r="28" spans="1:38" ht="15" customHeight="1">
      <c r="A28" s="742"/>
      <c r="B28" s="742"/>
      <c r="C28" s="742"/>
      <c r="D28" s="742"/>
      <c r="E28" s="742"/>
      <c r="F28" s="742"/>
      <c r="G28" s="742"/>
      <c r="H28" s="742"/>
      <c r="I28" s="742"/>
      <c r="J28" s="742"/>
      <c r="K28" s="742"/>
      <c r="L28" s="742"/>
      <c r="M28" s="742"/>
      <c r="N28" s="742"/>
      <c r="O28" s="742"/>
      <c r="P28" s="742"/>
      <c r="Q28" s="742"/>
      <c r="R28" s="742"/>
      <c r="S28" s="742"/>
      <c r="T28" s="742"/>
      <c r="U28" s="742"/>
      <c r="V28" s="742"/>
      <c r="W28" s="742"/>
      <c r="X28" s="742"/>
      <c r="Y28" s="742"/>
      <c r="Z28" s="742"/>
      <c r="AA28" s="742"/>
      <c r="AB28" s="742"/>
      <c r="AC28" s="742"/>
      <c r="AD28" s="742"/>
      <c r="AE28" s="742"/>
      <c r="AF28" s="742"/>
      <c r="AG28" s="742"/>
      <c r="AH28" s="742"/>
      <c r="AI28" s="742"/>
      <c r="AJ28" s="742"/>
      <c r="AK28" s="742"/>
      <c r="AL28" s="742"/>
    </row>
    <row r="29" spans="1:38" ht="12" customHeight="1">
      <c r="A29" s="736"/>
      <c r="B29" s="736"/>
      <c r="C29" s="744"/>
      <c r="D29" s="744"/>
      <c r="E29" s="744"/>
      <c r="F29" s="744"/>
      <c r="G29" s="744"/>
      <c r="H29" s="744"/>
      <c r="I29" s="744"/>
      <c r="J29" s="744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4"/>
      <c r="W29" s="744"/>
      <c r="X29" s="744"/>
      <c r="Y29" s="744"/>
      <c r="Z29" s="744"/>
      <c r="AA29" s="744"/>
      <c r="AB29" s="744"/>
      <c r="AC29" s="744"/>
      <c r="AD29" s="744"/>
      <c r="AE29" s="744"/>
      <c r="AF29" s="744"/>
      <c r="AG29" s="744"/>
      <c r="AH29" s="744"/>
      <c r="AI29" s="744"/>
      <c r="AJ29" s="744"/>
      <c r="AK29" s="744"/>
      <c r="AL29" s="736"/>
    </row>
    <row r="30" spans="1:38" ht="54" customHeight="1">
      <c r="A30" s="736"/>
      <c r="B30" s="736"/>
      <c r="C30" s="1661"/>
      <c r="D30" s="1662"/>
      <c r="E30" s="1662"/>
      <c r="F30" s="1662"/>
      <c r="G30" s="1662"/>
      <c r="H30" s="1662"/>
      <c r="I30" s="1662"/>
      <c r="J30" s="1662"/>
      <c r="K30" s="1662"/>
      <c r="L30" s="1662"/>
      <c r="M30" s="1662"/>
      <c r="N30" s="1662"/>
      <c r="O30" s="1662"/>
      <c r="P30" s="1662"/>
      <c r="Q30" s="1662"/>
      <c r="R30" s="1662"/>
      <c r="S30" s="1662"/>
      <c r="T30" s="1663"/>
      <c r="U30" s="745"/>
      <c r="V30" s="1669"/>
      <c r="W30" s="1670"/>
      <c r="X30" s="1670"/>
      <c r="Y30" s="1670"/>
      <c r="Z30" s="1670"/>
      <c r="AA30" s="1670"/>
      <c r="AB30" s="1670"/>
      <c r="AC30" s="1670"/>
      <c r="AD30" s="1670"/>
      <c r="AE30" s="1670"/>
      <c r="AF30" s="1670"/>
      <c r="AG30" s="1670"/>
      <c r="AH30" s="1670"/>
      <c r="AI30" s="1670"/>
      <c r="AJ30" s="1670"/>
      <c r="AK30" s="1671"/>
      <c r="AL30" s="736"/>
    </row>
    <row r="31" spans="1:38" ht="13.5" customHeight="1">
      <c r="A31" s="736"/>
      <c r="B31" s="736"/>
      <c r="C31" s="1664"/>
      <c r="D31" s="1665"/>
      <c r="E31" s="1665"/>
      <c r="F31" s="1665"/>
      <c r="G31" s="1665"/>
      <c r="H31" s="1665"/>
      <c r="I31" s="1665"/>
      <c r="J31" s="1665"/>
      <c r="K31" s="1665"/>
      <c r="L31" s="1665"/>
      <c r="M31" s="1665"/>
      <c r="N31" s="1665"/>
      <c r="O31" s="1665"/>
      <c r="P31" s="1665"/>
      <c r="Q31" s="1665"/>
      <c r="R31" s="1665"/>
      <c r="S31" s="1665"/>
      <c r="T31" s="1666"/>
      <c r="U31" s="745"/>
      <c r="V31" s="1672"/>
      <c r="W31" s="1673"/>
      <c r="X31" s="1673"/>
      <c r="Y31" s="1673"/>
      <c r="Z31" s="1673"/>
      <c r="AA31" s="1673"/>
      <c r="AB31" s="1673"/>
      <c r="AC31" s="1673"/>
      <c r="AD31" s="1673"/>
      <c r="AE31" s="1673"/>
      <c r="AF31" s="1673"/>
      <c r="AG31" s="1673"/>
      <c r="AH31" s="1673"/>
      <c r="AI31" s="1673"/>
      <c r="AJ31" s="1673"/>
      <c r="AK31" s="1674"/>
      <c r="AL31" s="736"/>
    </row>
    <row r="32" spans="1:38" ht="44.25" customHeight="1">
      <c r="A32" s="736"/>
      <c r="B32" s="736"/>
      <c r="C32" s="1649" t="s">
        <v>733</v>
      </c>
      <c r="D32" s="1649"/>
      <c r="E32" s="1649"/>
      <c r="F32" s="1649"/>
      <c r="G32" s="1649"/>
      <c r="H32" s="1649"/>
      <c r="I32" s="1649"/>
      <c r="J32" s="1649"/>
      <c r="K32" s="1649"/>
      <c r="L32" s="1649"/>
      <c r="M32" s="1649"/>
      <c r="N32" s="1649"/>
      <c r="O32" s="1649"/>
      <c r="P32" s="1649"/>
      <c r="Q32" s="1649"/>
      <c r="R32" s="1649"/>
      <c r="S32" s="1649"/>
      <c r="T32" s="1649"/>
      <c r="U32" s="746"/>
      <c r="V32" s="1393" t="s">
        <v>873</v>
      </c>
      <c r="W32" s="1393"/>
      <c r="X32" s="1393"/>
      <c r="Y32" s="1393"/>
      <c r="Z32" s="1393"/>
      <c r="AA32" s="1393"/>
      <c r="AB32" s="1393"/>
      <c r="AC32" s="1393"/>
      <c r="AD32" s="1393"/>
      <c r="AE32" s="1393"/>
      <c r="AF32" s="1393"/>
      <c r="AG32" s="1393"/>
      <c r="AH32" s="1393"/>
      <c r="AI32" s="1393"/>
      <c r="AJ32" s="1393"/>
      <c r="AK32" s="1393"/>
      <c r="AL32" s="736"/>
    </row>
    <row r="33" spans="1:38" ht="12" customHeight="1">
      <c r="A33" s="1642" t="s">
        <v>503</v>
      </c>
      <c r="B33" s="1341"/>
      <c r="C33" s="1341"/>
      <c r="D33" s="1341"/>
      <c r="E33" s="1341"/>
      <c r="F33" s="1341"/>
      <c r="G33" s="1341"/>
      <c r="H33" s="1341"/>
      <c r="I33" s="1341"/>
      <c r="J33" s="1341"/>
      <c r="K33" s="1341"/>
      <c r="L33" s="1341"/>
      <c r="M33" s="1341"/>
      <c r="N33" s="1341"/>
      <c r="O33" s="1341"/>
      <c r="P33" s="1341"/>
      <c r="Q33" s="1341"/>
      <c r="R33" s="1341"/>
      <c r="S33" s="1341"/>
      <c r="T33" s="1341"/>
      <c r="U33" s="1341"/>
      <c r="V33" s="1341"/>
      <c r="W33" s="1341"/>
      <c r="X33" s="1341"/>
      <c r="Y33" s="1341"/>
      <c r="Z33" s="1341"/>
      <c r="AA33" s="1341"/>
      <c r="AB33" s="1341"/>
      <c r="AC33" s="1341"/>
      <c r="AD33" s="1341"/>
      <c r="AE33" s="1341"/>
      <c r="AF33" s="1341"/>
      <c r="AG33" s="1341"/>
      <c r="AH33" s="1341"/>
      <c r="AI33" s="1341"/>
      <c r="AJ33" s="1341"/>
      <c r="AK33" s="1341"/>
      <c r="AL33" s="1341"/>
    </row>
    <row r="34" spans="1:38">
      <c r="A34" s="1629"/>
      <c r="B34" s="1629"/>
      <c r="C34" s="1629"/>
      <c r="D34" s="1629"/>
      <c r="E34" s="1629"/>
      <c r="F34" s="1629"/>
      <c r="G34" s="1629"/>
      <c r="H34" s="1629"/>
      <c r="I34" s="1629"/>
      <c r="J34" s="1629"/>
      <c r="K34" s="1629"/>
      <c r="L34" s="1629"/>
      <c r="M34" s="1629"/>
      <c r="N34" s="1629"/>
      <c r="O34" s="1629"/>
      <c r="P34" s="1629"/>
      <c r="Q34" s="1629"/>
      <c r="R34" s="1629"/>
      <c r="S34" s="1629"/>
      <c r="T34" s="1629"/>
      <c r="U34" s="1629"/>
      <c r="V34" s="1629"/>
      <c r="W34" s="1629"/>
      <c r="X34" s="1629"/>
      <c r="Y34" s="1629"/>
      <c r="Z34" s="1629"/>
      <c r="AA34" s="1629"/>
      <c r="AB34" s="1629"/>
      <c r="AC34" s="1629"/>
      <c r="AD34" s="1629"/>
      <c r="AE34" s="1629"/>
      <c r="AF34" s="1629"/>
      <c r="AG34" s="1629"/>
      <c r="AH34" s="1629"/>
      <c r="AI34" s="1629"/>
      <c r="AJ34" s="1629"/>
      <c r="AK34" s="1629"/>
      <c r="AL34" s="1629"/>
    </row>
    <row r="35" spans="1:38">
      <c r="A35" s="736"/>
      <c r="B35" s="736"/>
      <c r="C35" s="736"/>
      <c r="D35" s="736"/>
      <c r="E35" s="736"/>
      <c r="F35" s="736"/>
      <c r="G35" s="736"/>
      <c r="H35" s="736"/>
      <c r="I35" s="736"/>
      <c r="J35" s="736"/>
      <c r="K35" s="736"/>
      <c r="L35" s="736"/>
      <c r="M35" s="736"/>
      <c r="N35" s="736"/>
      <c r="O35" s="736"/>
      <c r="P35" s="736"/>
      <c r="Q35" s="736"/>
      <c r="R35" s="736"/>
      <c r="S35" s="736"/>
      <c r="T35" s="736"/>
      <c r="U35" s="736"/>
      <c r="V35" s="736"/>
      <c r="W35" s="736"/>
      <c r="X35" s="736"/>
      <c r="Y35" s="736"/>
      <c r="Z35" s="736"/>
      <c r="AA35" s="736"/>
      <c r="AB35" s="736"/>
      <c r="AC35" s="736"/>
      <c r="AD35" s="736"/>
      <c r="AE35" s="736"/>
      <c r="AF35" s="736"/>
      <c r="AG35" s="736"/>
      <c r="AH35" s="736"/>
      <c r="AI35" s="736"/>
      <c r="AJ35" s="736"/>
      <c r="AK35" s="736"/>
      <c r="AL35" s="736"/>
    </row>
    <row r="36" spans="1:38">
      <c r="A36" s="736"/>
      <c r="B36" s="736"/>
      <c r="C36" s="736"/>
      <c r="D36" s="736"/>
      <c r="E36" s="736"/>
      <c r="F36" s="736"/>
      <c r="G36" s="736"/>
      <c r="H36" s="736"/>
      <c r="I36" s="736"/>
      <c r="J36" s="736"/>
      <c r="K36" s="736"/>
      <c r="L36" s="736"/>
      <c r="M36" s="736"/>
      <c r="N36" s="736"/>
      <c r="O36" s="736"/>
      <c r="P36" s="736"/>
      <c r="Q36" s="736"/>
      <c r="R36" s="736"/>
      <c r="S36" s="736"/>
      <c r="T36" s="736"/>
      <c r="U36" s="736"/>
      <c r="V36" s="736"/>
      <c r="W36" s="736"/>
      <c r="X36" s="736"/>
      <c r="Y36" s="736"/>
      <c r="Z36" s="736"/>
      <c r="AA36" s="736"/>
      <c r="AB36" s="736"/>
      <c r="AC36" s="736"/>
      <c r="AD36" s="736"/>
      <c r="AE36" s="736"/>
      <c r="AF36" s="736"/>
      <c r="AG36" s="736"/>
      <c r="AH36" s="736"/>
      <c r="AI36" s="736"/>
      <c r="AJ36" s="736"/>
      <c r="AK36" s="736"/>
      <c r="AL36" s="736"/>
    </row>
  </sheetData>
  <sheetProtection formatCells="0" formatRows="0" insertRows="0" deleteRows="0"/>
  <mergeCells count="48"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</mergeCells>
  <dataValidations count="2">
    <dataValidation type="list" allowBlank="1" showInputMessage="1" showErrorMessage="1" sqref="AE27:AK27">
      <formula1>"(wybierz z listy),TAK,NIE,NIE DOTYCZY"</formula1>
    </dataValidation>
    <dataValidation type="list" allowBlank="1" showDropDown="1" showInputMessage="1" showErrorMessage="1" sqref="D5:E5 R5:S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Arkusz18"/>
  <dimension ref="A1:AL42"/>
  <sheetViews>
    <sheetView showGridLines="0" view="pageBreakPreview" zoomScaleSheetLayoutView="100" workbookViewId="0">
      <selection activeCell="C18" sqref="C18:AK18"/>
    </sheetView>
  </sheetViews>
  <sheetFormatPr defaultColWidth="9.140625" defaultRowHeight="12"/>
  <cols>
    <col min="1" max="1" width="1.28515625" style="308" customWidth="1"/>
    <col min="2" max="2" width="2.42578125" style="308" customWidth="1"/>
    <col min="3" max="20" width="3" style="308" customWidth="1"/>
    <col min="21" max="22" width="2.5703125" style="308" customWidth="1"/>
    <col min="23" max="23" width="2.42578125" style="308" customWidth="1"/>
    <col min="24" max="24" width="2.28515625" style="308" customWidth="1"/>
    <col min="25" max="25" width="2.140625" style="308" customWidth="1"/>
    <col min="26" max="26" width="2.7109375" style="308" customWidth="1"/>
    <col min="27" max="27" width="2.5703125" style="308" customWidth="1"/>
    <col min="28" max="28" width="2.42578125" style="308" customWidth="1"/>
    <col min="29" max="29" width="2.28515625" style="308" customWidth="1"/>
    <col min="30" max="30" width="2.42578125" style="308" customWidth="1"/>
    <col min="31" max="31" width="3" style="308" customWidth="1"/>
    <col min="32" max="32" width="3.140625" style="308" customWidth="1"/>
    <col min="33" max="33" width="3.5703125" style="308" customWidth="1"/>
    <col min="34" max="34" width="2.140625" style="308" customWidth="1"/>
    <col min="35" max="35" width="2.85546875" style="308" customWidth="1"/>
    <col min="36" max="36" width="3.5703125" style="308" customWidth="1"/>
    <col min="37" max="37" width="2.85546875" style="308" customWidth="1"/>
    <col min="38" max="38" width="3.28515625" style="308" customWidth="1"/>
    <col min="39" max="39" width="8.7109375" style="308" customWidth="1"/>
    <col min="40" max="16384" width="9.140625" style="308"/>
  </cols>
  <sheetData>
    <row r="1" spans="1:38" ht="6.75" customHeight="1">
      <c r="A1" s="309"/>
      <c r="B1" s="310"/>
      <c r="C1" s="1690"/>
      <c r="D1" s="1690"/>
      <c r="E1" s="1690"/>
      <c r="F1" s="1690"/>
      <c r="G1" s="1690"/>
      <c r="H1" s="1690"/>
      <c r="I1" s="1690"/>
      <c r="J1" s="1690"/>
      <c r="K1" s="1690"/>
      <c r="L1" s="1690"/>
      <c r="M1" s="1690"/>
      <c r="N1" s="1690"/>
      <c r="O1" s="1690"/>
      <c r="P1" s="1690"/>
      <c r="Q1" s="1690"/>
      <c r="R1" s="169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1691"/>
      <c r="AH1" s="1691"/>
      <c r="AI1" s="1691"/>
      <c r="AJ1" s="1691"/>
      <c r="AK1" s="1691"/>
      <c r="AL1" s="311"/>
    </row>
    <row r="2" spans="1:38" ht="15.95" customHeight="1">
      <c r="A2" s="312"/>
      <c r="B2" s="377"/>
      <c r="C2" s="1689"/>
      <c r="D2" s="1689"/>
      <c r="E2" s="1689"/>
      <c r="F2" s="1689"/>
      <c r="G2" s="1689"/>
      <c r="H2" s="1689"/>
      <c r="I2" s="1689"/>
      <c r="J2" s="1689"/>
      <c r="K2" s="1689"/>
      <c r="L2" s="1689"/>
      <c r="M2" s="1689"/>
      <c r="N2" s="1689"/>
      <c r="O2" s="1689"/>
      <c r="P2" s="1689"/>
      <c r="Q2" s="1689"/>
      <c r="R2" s="1689"/>
      <c r="S2" s="377"/>
      <c r="T2" s="377"/>
      <c r="U2" s="377"/>
      <c r="V2" s="377"/>
      <c r="W2" s="377"/>
      <c r="X2" s="377"/>
      <c r="Y2" s="377"/>
      <c r="Z2" s="373"/>
      <c r="AA2" s="373"/>
      <c r="AB2" s="373"/>
      <c r="AC2" s="314"/>
      <c r="AD2" s="314"/>
      <c r="AE2" s="314"/>
      <c r="AF2" s="314"/>
      <c r="AG2" s="1692" t="s">
        <v>437</v>
      </c>
      <c r="AH2" s="1693"/>
      <c r="AI2" s="1693"/>
      <c r="AJ2" s="1693"/>
      <c r="AK2" s="1694"/>
      <c r="AL2" s="315"/>
    </row>
    <row r="3" spans="1:38" ht="29.25" customHeight="1">
      <c r="A3" s="1716" t="s">
        <v>874</v>
      </c>
      <c r="B3" s="1717"/>
      <c r="C3" s="1717"/>
      <c r="D3" s="1717"/>
      <c r="E3" s="1717"/>
      <c r="F3" s="1717"/>
      <c r="G3" s="1717"/>
      <c r="H3" s="1717"/>
      <c r="I3" s="1717"/>
      <c r="J3" s="1717"/>
      <c r="K3" s="1717"/>
      <c r="L3" s="1717"/>
      <c r="M3" s="1717"/>
      <c r="N3" s="1717"/>
      <c r="O3" s="1717"/>
      <c r="P3" s="1717"/>
      <c r="Q3" s="1717"/>
      <c r="R3" s="1717"/>
      <c r="S3" s="1717"/>
      <c r="T3" s="1717"/>
      <c r="U3" s="1717"/>
      <c r="V3" s="1717"/>
      <c r="W3" s="1717"/>
      <c r="X3" s="1717"/>
      <c r="Y3" s="1717"/>
      <c r="Z3" s="1717"/>
      <c r="AA3" s="1717"/>
      <c r="AB3" s="1717"/>
      <c r="AC3" s="1717"/>
      <c r="AD3" s="1717"/>
      <c r="AE3" s="1717"/>
      <c r="AF3" s="1717"/>
      <c r="AG3" s="1717"/>
      <c r="AH3" s="1717"/>
      <c r="AI3" s="1717"/>
      <c r="AJ3" s="1717"/>
      <c r="AK3" s="1717"/>
      <c r="AL3" s="1718"/>
    </row>
    <row r="4" spans="1:38" ht="7.5" customHeight="1">
      <c r="A4" s="316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8"/>
      <c r="AH4" s="318"/>
      <c r="AI4" s="318"/>
      <c r="AJ4" s="318"/>
      <c r="AK4" s="318"/>
      <c r="AL4" s="319"/>
    </row>
    <row r="5" spans="1:38" ht="10.5" customHeight="1">
      <c r="A5" s="312"/>
      <c r="B5" s="377"/>
      <c r="C5" s="1695"/>
      <c r="D5" s="1696"/>
      <c r="E5" s="1696"/>
      <c r="F5" s="1696"/>
      <c r="G5" s="1696"/>
      <c r="H5" s="1696"/>
      <c r="I5" s="1696"/>
      <c r="J5" s="1696"/>
      <c r="K5" s="1696"/>
      <c r="L5" s="1696"/>
      <c r="M5" s="1696"/>
      <c r="N5" s="1696"/>
      <c r="O5" s="1696"/>
      <c r="P5" s="1696"/>
      <c r="Q5" s="1696"/>
      <c r="R5" s="1697"/>
      <c r="S5" s="320"/>
      <c r="T5" s="320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20"/>
      <c r="AH5" s="1704"/>
      <c r="AI5" s="1704"/>
      <c r="AJ5" s="1704"/>
      <c r="AK5" s="320"/>
      <c r="AL5" s="321"/>
    </row>
    <row r="6" spans="1:38">
      <c r="A6" s="312"/>
      <c r="B6" s="378"/>
      <c r="C6" s="1698"/>
      <c r="D6" s="1699"/>
      <c r="E6" s="1699"/>
      <c r="F6" s="1699"/>
      <c r="G6" s="1699"/>
      <c r="H6" s="1699"/>
      <c r="I6" s="1699"/>
      <c r="J6" s="1699"/>
      <c r="K6" s="1699"/>
      <c r="L6" s="1699"/>
      <c r="M6" s="1699"/>
      <c r="N6" s="1699"/>
      <c r="O6" s="1699"/>
      <c r="P6" s="1699"/>
      <c r="Q6" s="1699"/>
      <c r="R6" s="1700"/>
      <c r="S6" s="320"/>
      <c r="T6" s="320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1704"/>
      <c r="AI6" s="1704"/>
      <c r="AJ6" s="1704"/>
      <c r="AK6" s="377"/>
      <c r="AL6" s="321"/>
    </row>
    <row r="7" spans="1:38">
      <c r="A7" s="312"/>
      <c r="B7" s="320"/>
      <c r="C7" s="1698"/>
      <c r="D7" s="1699"/>
      <c r="E7" s="1699"/>
      <c r="F7" s="1699"/>
      <c r="G7" s="1699"/>
      <c r="H7" s="1699"/>
      <c r="I7" s="1699"/>
      <c r="J7" s="1699"/>
      <c r="K7" s="1699"/>
      <c r="L7" s="1699"/>
      <c r="M7" s="1699"/>
      <c r="N7" s="1699"/>
      <c r="O7" s="1699"/>
      <c r="P7" s="1699"/>
      <c r="Q7" s="1699"/>
      <c r="R7" s="1700"/>
      <c r="S7" s="320"/>
      <c r="T7" s="320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77"/>
      <c r="AL7" s="321"/>
    </row>
    <row r="8" spans="1:38">
      <c r="A8" s="312"/>
      <c r="B8" s="320"/>
      <c r="C8" s="1698"/>
      <c r="D8" s="1699"/>
      <c r="E8" s="1699"/>
      <c r="F8" s="1699"/>
      <c r="G8" s="1699"/>
      <c r="H8" s="1699"/>
      <c r="I8" s="1699"/>
      <c r="J8" s="1699"/>
      <c r="K8" s="1699"/>
      <c r="L8" s="1699"/>
      <c r="M8" s="1699"/>
      <c r="N8" s="1699"/>
      <c r="O8" s="1699"/>
      <c r="P8" s="1699"/>
      <c r="Q8" s="1699"/>
      <c r="R8" s="1700"/>
      <c r="S8" s="320"/>
      <c r="T8" s="320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77"/>
      <c r="AL8" s="321"/>
    </row>
    <row r="9" spans="1:38" ht="15" customHeight="1">
      <c r="A9" s="312"/>
      <c r="B9" s="377"/>
      <c r="C9" s="1698"/>
      <c r="D9" s="1699"/>
      <c r="E9" s="1699"/>
      <c r="F9" s="1699"/>
      <c r="G9" s="1699"/>
      <c r="H9" s="1699"/>
      <c r="I9" s="1699"/>
      <c r="J9" s="1699"/>
      <c r="K9" s="1699"/>
      <c r="L9" s="1699"/>
      <c r="M9" s="1699"/>
      <c r="N9" s="1699"/>
      <c r="O9" s="1699"/>
      <c r="P9" s="1699"/>
      <c r="Q9" s="1699"/>
      <c r="R9" s="1700"/>
      <c r="S9" s="320"/>
      <c r="T9" s="320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77"/>
      <c r="AL9" s="321"/>
    </row>
    <row r="10" spans="1:38" ht="8.25" customHeight="1">
      <c r="A10" s="312"/>
      <c r="B10" s="377"/>
      <c r="C10" s="1701"/>
      <c r="D10" s="1702"/>
      <c r="E10" s="1702"/>
      <c r="F10" s="1702"/>
      <c r="G10" s="1702"/>
      <c r="H10" s="1702"/>
      <c r="I10" s="1702"/>
      <c r="J10" s="1702"/>
      <c r="K10" s="1702"/>
      <c r="L10" s="1702"/>
      <c r="M10" s="1702"/>
      <c r="N10" s="1702"/>
      <c r="O10" s="1702"/>
      <c r="P10" s="1702"/>
      <c r="Q10" s="1702"/>
      <c r="R10" s="1703"/>
      <c r="S10" s="320"/>
      <c r="T10" s="320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77"/>
      <c r="AL10" s="321"/>
    </row>
    <row r="11" spans="1:38" ht="48" customHeight="1">
      <c r="A11" s="312"/>
      <c r="B11" s="377"/>
      <c r="C11" s="1705" t="s">
        <v>947</v>
      </c>
      <c r="D11" s="1705"/>
      <c r="E11" s="1705"/>
      <c r="F11" s="1705"/>
      <c r="G11" s="1705"/>
      <c r="H11" s="1705"/>
      <c r="I11" s="1705"/>
      <c r="J11" s="1705"/>
      <c r="K11" s="1705"/>
      <c r="L11" s="1705"/>
      <c r="M11" s="1705"/>
      <c r="N11" s="1705"/>
      <c r="O11" s="1705"/>
      <c r="P11" s="1705"/>
      <c r="Q11" s="1705"/>
      <c r="R11" s="1705"/>
      <c r="S11" s="324"/>
      <c r="T11" s="324"/>
      <c r="U11" s="377"/>
      <c r="V11" s="377"/>
      <c r="W11" s="377"/>
      <c r="X11" s="377"/>
      <c r="Y11" s="377"/>
      <c r="Z11" s="377"/>
      <c r="AA11" s="1706"/>
      <c r="AB11" s="1707"/>
      <c r="AC11" s="1707"/>
      <c r="AD11" s="1707"/>
      <c r="AE11" s="1707"/>
      <c r="AF11" s="1707"/>
      <c r="AG11" s="1707"/>
      <c r="AH11" s="1707"/>
      <c r="AI11" s="1707"/>
      <c r="AJ11" s="1707"/>
      <c r="AK11" s="1707"/>
      <c r="AL11" s="321"/>
    </row>
    <row r="12" spans="1:38" ht="12.75" customHeight="1">
      <c r="A12" s="312"/>
      <c r="B12" s="377"/>
      <c r="C12" s="377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77"/>
      <c r="S12" s="377"/>
      <c r="T12" s="377"/>
      <c r="U12" s="377"/>
      <c r="V12" s="377"/>
      <c r="W12" s="377"/>
      <c r="X12" s="377"/>
      <c r="Y12" s="377"/>
      <c r="Z12" s="377"/>
      <c r="AA12" s="1707"/>
      <c r="AB12" s="1707"/>
      <c r="AC12" s="1707"/>
      <c r="AD12" s="1707"/>
      <c r="AE12" s="1707"/>
      <c r="AF12" s="1707"/>
      <c r="AG12" s="1707"/>
      <c r="AH12" s="1707"/>
      <c r="AI12" s="1707"/>
      <c r="AJ12" s="1707"/>
      <c r="AK12" s="1707"/>
      <c r="AL12" s="321"/>
    </row>
    <row r="13" spans="1:38" ht="8.25" customHeight="1">
      <c r="A13" s="312"/>
      <c r="B13" s="377"/>
      <c r="C13" s="377"/>
      <c r="D13" s="377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0"/>
      <c r="R13" s="320"/>
      <c r="S13" s="320"/>
      <c r="T13" s="320"/>
      <c r="U13" s="320"/>
      <c r="V13" s="320"/>
      <c r="W13" s="377"/>
      <c r="X13" s="377"/>
      <c r="Y13" s="377"/>
      <c r="Z13" s="377"/>
      <c r="AA13" s="1707"/>
      <c r="AB13" s="1707"/>
      <c r="AC13" s="1707"/>
      <c r="AD13" s="1707"/>
      <c r="AE13" s="1707"/>
      <c r="AF13" s="1707"/>
      <c r="AG13" s="1707"/>
      <c r="AH13" s="1707"/>
      <c r="AI13" s="1707"/>
      <c r="AJ13" s="1707"/>
      <c r="AK13" s="1707"/>
      <c r="AL13" s="321"/>
    </row>
    <row r="14" spans="1:38" ht="20.25" customHeight="1">
      <c r="A14" s="312"/>
      <c r="B14" s="377"/>
      <c r="C14" s="326"/>
      <c r="D14" s="1708" t="s">
        <v>679</v>
      </c>
      <c r="E14" s="1708"/>
      <c r="F14" s="1708"/>
      <c r="G14" s="1708"/>
      <c r="H14" s="1708"/>
      <c r="I14" s="1708"/>
      <c r="J14" s="1708"/>
      <c r="K14" s="1708"/>
      <c r="L14" s="1708"/>
      <c r="M14" s="1708"/>
      <c r="N14" s="1708"/>
      <c r="O14" s="1708"/>
      <c r="P14" s="1708"/>
      <c r="Q14" s="1708"/>
      <c r="R14" s="1708"/>
      <c r="S14" s="1708"/>
      <c r="T14" s="1708"/>
      <c r="U14" s="1708"/>
      <c r="V14" s="1708"/>
      <c r="W14" s="1708"/>
      <c r="X14" s="1708"/>
      <c r="Y14" s="1708"/>
      <c r="Z14" s="1708"/>
      <c r="AA14" s="1708"/>
      <c r="AB14" s="1708"/>
      <c r="AC14" s="1708"/>
      <c r="AD14" s="1708"/>
      <c r="AE14" s="1708"/>
      <c r="AF14" s="1708"/>
      <c r="AG14" s="1708"/>
      <c r="AH14" s="1708"/>
      <c r="AI14" s="1708"/>
      <c r="AJ14" s="1708"/>
      <c r="AK14" s="1708"/>
      <c r="AL14" s="321"/>
    </row>
    <row r="15" spans="1:38" ht="21" customHeight="1">
      <c r="A15" s="312"/>
      <c r="B15" s="377"/>
      <c r="C15" s="323"/>
      <c r="D15" s="1708"/>
      <c r="E15" s="1708"/>
      <c r="F15" s="1708"/>
      <c r="G15" s="1708"/>
      <c r="H15" s="1708"/>
      <c r="I15" s="1708"/>
      <c r="J15" s="1708"/>
      <c r="K15" s="1708"/>
      <c r="L15" s="1708"/>
      <c r="M15" s="1708"/>
      <c r="N15" s="1708"/>
      <c r="O15" s="1708"/>
      <c r="P15" s="1708"/>
      <c r="Q15" s="1708"/>
      <c r="R15" s="1708"/>
      <c r="S15" s="1708"/>
      <c r="T15" s="1708"/>
      <c r="U15" s="1708"/>
      <c r="V15" s="1708"/>
      <c r="W15" s="1708"/>
      <c r="X15" s="1708"/>
      <c r="Y15" s="1708"/>
      <c r="Z15" s="1708"/>
      <c r="AA15" s="1708"/>
      <c r="AB15" s="1708"/>
      <c r="AC15" s="1708"/>
      <c r="AD15" s="1708"/>
      <c r="AE15" s="1708"/>
      <c r="AF15" s="1708"/>
      <c r="AG15" s="1708"/>
      <c r="AH15" s="1708"/>
      <c r="AI15" s="1708"/>
      <c r="AJ15" s="1708"/>
      <c r="AK15" s="1708"/>
      <c r="AL15" s="321"/>
    </row>
    <row r="16" spans="1:38">
      <c r="A16" s="312"/>
      <c r="B16" s="377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1"/>
    </row>
    <row r="17" spans="1:38" ht="15" customHeight="1">
      <c r="A17" s="312"/>
      <c r="B17" s="377"/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1"/>
    </row>
    <row r="18" spans="1:38" ht="27.75" customHeight="1">
      <c r="A18" s="312"/>
      <c r="B18" s="377"/>
      <c r="C18" s="1709" t="s">
        <v>680</v>
      </c>
      <c r="D18" s="1709"/>
      <c r="E18" s="1709"/>
      <c r="F18" s="1709"/>
      <c r="G18" s="1709"/>
      <c r="H18" s="1709"/>
      <c r="I18" s="1709"/>
      <c r="J18" s="1709"/>
      <c r="K18" s="1709"/>
      <c r="L18" s="1709"/>
      <c r="M18" s="1709"/>
      <c r="N18" s="1709"/>
      <c r="O18" s="1709"/>
      <c r="P18" s="1709"/>
      <c r="Q18" s="1709"/>
      <c r="R18" s="1709"/>
      <c r="S18" s="1709"/>
      <c r="T18" s="1709"/>
      <c r="U18" s="1709"/>
      <c r="V18" s="1709"/>
      <c r="W18" s="1709"/>
      <c r="X18" s="1709"/>
      <c r="Y18" s="1709"/>
      <c r="Z18" s="1709"/>
      <c r="AA18" s="1709"/>
      <c r="AB18" s="1709"/>
      <c r="AC18" s="1709"/>
      <c r="AD18" s="1709"/>
      <c r="AE18" s="1709"/>
      <c r="AF18" s="1709"/>
      <c r="AG18" s="1709"/>
      <c r="AH18" s="1709"/>
      <c r="AI18" s="1709"/>
      <c r="AJ18" s="1709"/>
      <c r="AK18" s="1709"/>
      <c r="AL18" s="321"/>
    </row>
    <row r="19" spans="1:38" ht="11.25" customHeight="1">
      <c r="A19" s="312"/>
      <c r="B19" s="377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5"/>
      <c r="AE19" s="375"/>
      <c r="AF19" s="375"/>
      <c r="AG19" s="375"/>
      <c r="AH19" s="375"/>
      <c r="AI19" s="375"/>
      <c r="AJ19" s="375"/>
      <c r="AK19" s="375"/>
      <c r="AL19" s="321"/>
    </row>
    <row r="20" spans="1:38" ht="21" customHeight="1">
      <c r="A20" s="312"/>
      <c r="B20" s="377"/>
      <c r="C20" s="1710"/>
      <c r="D20" s="1711"/>
      <c r="E20" s="1711"/>
      <c r="F20" s="1711"/>
      <c r="G20" s="1711"/>
      <c r="H20" s="1711"/>
      <c r="I20" s="1711"/>
      <c r="J20" s="1711"/>
      <c r="K20" s="1711"/>
      <c r="L20" s="1711"/>
      <c r="M20" s="1711"/>
      <c r="N20" s="1711"/>
      <c r="O20" s="1711"/>
      <c r="P20" s="1711"/>
      <c r="Q20" s="1711"/>
      <c r="R20" s="1711"/>
      <c r="S20" s="1711"/>
      <c r="T20" s="1711"/>
      <c r="U20" s="1711"/>
      <c r="V20" s="1711"/>
      <c r="W20" s="1711"/>
      <c r="X20" s="1711"/>
      <c r="Y20" s="1711"/>
      <c r="Z20" s="1711"/>
      <c r="AA20" s="1711"/>
      <c r="AB20" s="1711"/>
      <c r="AC20" s="1711"/>
      <c r="AD20" s="1711"/>
      <c r="AE20" s="1711"/>
      <c r="AF20" s="1711"/>
      <c r="AG20" s="1711"/>
      <c r="AH20" s="1711"/>
      <c r="AI20" s="1711"/>
      <c r="AJ20" s="1711"/>
      <c r="AK20" s="1712"/>
      <c r="AL20" s="321"/>
    </row>
    <row r="21" spans="1:38" ht="21" customHeight="1">
      <c r="A21" s="312"/>
      <c r="B21" s="377"/>
      <c r="C21" s="1713"/>
      <c r="D21" s="1714"/>
      <c r="E21" s="1714"/>
      <c r="F21" s="1714"/>
      <c r="G21" s="1714"/>
      <c r="H21" s="1714"/>
      <c r="I21" s="1714"/>
      <c r="J21" s="1714"/>
      <c r="K21" s="1714"/>
      <c r="L21" s="1714"/>
      <c r="M21" s="1714"/>
      <c r="N21" s="1714"/>
      <c r="O21" s="1714"/>
      <c r="P21" s="1714"/>
      <c r="Q21" s="1714"/>
      <c r="R21" s="1714"/>
      <c r="S21" s="1714"/>
      <c r="T21" s="1714"/>
      <c r="U21" s="1714"/>
      <c r="V21" s="1714"/>
      <c r="W21" s="1714"/>
      <c r="X21" s="1714"/>
      <c r="Y21" s="1714"/>
      <c r="Z21" s="1714"/>
      <c r="AA21" s="1714"/>
      <c r="AB21" s="1714"/>
      <c r="AC21" s="1714"/>
      <c r="AD21" s="1714"/>
      <c r="AE21" s="1714"/>
      <c r="AF21" s="1714"/>
      <c r="AG21" s="1714"/>
      <c r="AH21" s="1714"/>
      <c r="AI21" s="1714"/>
      <c r="AJ21" s="1714"/>
      <c r="AK21" s="1715"/>
      <c r="AL21" s="321"/>
    </row>
    <row r="22" spans="1:38" ht="23.25" customHeight="1">
      <c r="A22" s="312"/>
      <c r="B22" s="377"/>
      <c r="C22" s="377"/>
      <c r="D22" s="377"/>
      <c r="E22" s="377"/>
      <c r="F22" s="377"/>
      <c r="G22" s="377"/>
      <c r="H22" s="377"/>
      <c r="I22" s="1689" t="s">
        <v>626</v>
      </c>
      <c r="J22" s="1689"/>
      <c r="K22" s="1689"/>
      <c r="L22" s="1689"/>
      <c r="M22" s="1689"/>
      <c r="N22" s="1689"/>
      <c r="O22" s="1689"/>
      <c r="P22" s="1689"/>
      <c r="Q22" s="1689"/>
      <c r="R22" s="1689"/>
      <c r="S22" s="1689"/>
      <c r="T22" s="1689"/>
      <c r="U22" s="1689"/>
      <c r="V22" s="1689"/>
      <c r="W22" s="1689"/>
      <c r="X22" s="1689"/>
      <c r="Y22" s="1689"/>
      <c r="Z22" s="1689"/>
      <c r="AA22" s="1689"/>
      <c r="AB22" s="1689"/>
      <c r="AC22" s="1689"/>
      <c r="AD22" s="1689"/>
      <c r="AE22" s="1689"/>
      <c r="AF22" s="1689"/>
      <c r="AG22" s="1689"/>
      <c r="AH22" s="1689"/>
      <c r="AI22" s="377"/>
      <c r="AJ22" s="377"/>
      <c r="AK22" s="377"/>
      <c r="AL22" s="321"/>
    </row>
    <row r="23" spans="1:38" ht="17.25" customHeight="1">
      <c r="A23" s="312"/>
      <c r="B23" s="377"/>
      <c r="C23" s="377"/>
      <c r="D23" s="377"/>
      <c r="E23" s="377"/>
      <c r="F23" s="377"/>
      <c r="G23" s="377"/>
      <c r="H23" s="377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7"/>
      <c r="AJ23" s="377"/>
      <c r="AK23" s="377"/>
      <c r="AL23" s="321"/>
    </row>
    <row r="24" spans="1:38">
      <c r="A24" s="312"/>
      <c r="B24" s="377"/>
      <c r="C24" s="1720" t="s">
        <v>444</v>
      </c>
      <c r="D24" s="1720"/>
      <c r="E24" s="1720"/>
      <c r="F24" s="1720"/>
      <c r="G24" s="1720"/>
      <c r="H24" s="1720"/>
      <c r="I24" s="1720"/>
      <c r="J24" s="1720"/>
      <c r="K24" s="1720"/>
      <c r="L24" s="1720"/>
      <c r="M24" s="1720"/>
      <c r="N24" s="1720"/>
      <c r="O24" s="1720"/>
      <c r="P24" s="1720"/>
      <c r="Q24" s="1720"/>
      <c r="R24" s="1720"/>
      <c r="S24" s="1604"/>
      <c r="T24" s="1604"/>
      <c r="U24" s="1604"/>
      <c r="V24" s="1604"/>
      <c r="W24" s="1604"/>
      <c r="X24" s="1604"/>
      <c r="Y24" s="1604"/>
      <c r="Z24" s="1604"/>
      <c r="AA24" s="1604"/>
      <c r="AB24" s="1604"/>
      <c r="AC24" s="1604"/>
      <c r="AD24" s="1604"/>
      <c r="AE24" s="1604"/>
      <c r="AF24" s="1604"/>
      <c r="AG24" s="1604"/>
      <c r="AH24" s="1604"/>
      <c r="AI24" s="1604"/>
      <c r="AJ24" s="1604"/>
      <c r="AK24" s="1604"/>
      <c r="AL24" s="321"/>
    </row>
    <row r="25" spans="1:38">
      <c r="A25" s="312"/>
      <c r="B25" s="377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  <c r="AJ25" s="377"/>
      <c r="AK25" s="377"/>
      <c r="AL25" s="321"/>
    </row>
    <row r="26" spans="1:38" ht="42.75" customHeight="1">
      <c r="A26" s="312"/>
      <c r="B26" s="377"/>
      <c r="C26" s="1721"/>
      <c r="D26" s="1722"/>
      <c r="E26" s="1722"/>
      <c r="F26" s="1722"/>
      <c r="G26" s="1722"/>
      <c r="H26" s="1722"/>
      <c r="I26" s="1722"/>
      <c r="J26" s="1722"/>
      <c r="K26" s="1722"/>
      <c r="L26" s="1722"/>
      <c r="M26" s="1722"/>
      <c r="N26" s="1722"/>
      <c r="O26" s="1722"/>
      <c r="P26" s="1722"/>
      <c r="Q26" s="1722"/>
      <c r="R26" s="1722"/>
      <c r="S26" s="1722"/>
      <c r="T26" s="1722"/>
      <c r="U26" s="1722"/>
      <c r="V26" s="1722"/>
      <c r="W26" s="1722"/>
      <c r="X26" s="1722"/>
      <c r="Y26" s="1722"/>
      <c r="Z26" s="1722"/>
      <c r="AA26" s="1722"/>
      <c r="AB26" s="1722"/>
      <c r="AC26" s="1722"/>
      <c r="AD26" s="1722"/>
      <c r="AE26" s="1722"/>
      <c r="AF26" s="1722"/>
      <c r="AG26" s="1722"/>
      <c r="AH26" s="1722"/>
      <c r="AI26" s="1722"/>
      <c r="AJ26" s="1722"/>
      <c r="AK26" s="1723"/>
      <c r="AL26" s="321"/>
    </row>
    <row r="27" spans="1:38" ht="33" customHeight="1">
      <c r="A27" s="312"/>
      <c r="B27" s="377"/>
      <c r="C27" s="1724" t="s">
        <v>948</v>
      </c>
      <c r="D27" s="1724"/>
      <c r="E27" s="1724"/>
      <c r="F27" s="1724"/>
      <c r="G27" s="1724"/>
      <c r="H27" s="1724"/>
      <c r="I27" s="1724"/>
      <c r="J27" s="1724"/>
      <c r="K27" s="1724"/>
      <c r="L27" s="1724"/>
      <c r="M27" s="1724"/>
      <c r="N27" s="1724"/>
      <c r="O27" s="1724"/>
      <c r="P27" s="1724"/>
      <c r="Q27" s="1724"/>
      <c r="R27" s="1724"/>
      <c r="S27" s="1724"/>
      <c r="T27" s="1724"/>
      <c r="U27" s="1724"/>
      <c r="V27" s="1724"/>
      <c r="W27" s="1724"/>
      <c r="X27" s="1724"/>
      <c r="Y27" s="1724"/>
      <c r="Z27" s="1724"/>
      <c r="AA27" s="1724"/>
      <c r="AB27" s="1724"/>
      <c r="AC27" s="1724"/>
      <c r="AD27" s="1724"/>
      <c r="AE27" s="1724"/>
      <c r="AF27" s="1724"/>
      <c r="AG27" s="1724"/>
      <c r="AH27" s="1724"/>
      <c r="AI27" s="1724"/>
      <c r="AJ27" s="1724"/>
      <c r="AK27" s="1724"/>
      <c r="AL27" s="327"/>
    </row>
    <row r="28" spans="1:38" ht="13.5" customHeight="1">
      <c r="A28" s="312"/>
      <c r="B28" s="377"/>
      <c r="C28" s="1709"/>
      <c r="D28" s="1709"/>
      <c r="E28" s="1709"/>
      <c r="F28" s="1709"/>
      <c r="G28" s="1709"/>
      <c r="H28" s="1709"/>
      <c r="I28" s="1709"/>
      <c r="J28" s="1709"/>
      <c r="K28" s="1709"/>
      <c r="L28" s="1709"/>
      <c r="M28" s="1709"/>
      <c r="N28" s="1709"/>
      <c r="O28" s="1709"/>
      <c r="P28" s="1709"/>
      <c r="Q28" s="1709"/>
      <c r="R28" s="1709"/>
      <c r="S28" s="1709"/>
      <c r="T28" s="1709"/>
      <c r="U28" s="1709"/>
      <c r="V28" s="1709"/>
      <c r="W28" s="1709"/>
      <c r="X28" s="1709"/>
      <c r="Y28" s="1709"/>
      <c r="Z28" s="1709"/>
      <c r="AA28" s="1709"/>
      <c r="AB28" s="1709"/>
      <c r="AC28" s="1709"/>
      <c r="AD28" s="1709"/>
      <c r="AE28" s="1709"/>
      <c r="AF28" s="1709"/>
      <c r="AG28" s="1709"/>
      <c r="AH28" s="1709"/>
      <c r="AI28" s="1709"/>
      <c r="AJ28" s="1709"/>
      <c r="AK28" s="1709"/>
      <c r="AL28" s="321"/>
    </row>
    <row r="29" spans="1:38" ht="12" customHeight="1">
      <c r="A29" s="312"/>
      <c r="B29" s="377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1"/>
    </row>
    <row r="30" spans="1:38" ht="12" customHeight="1">
      <c r="A30" s="312"/>
      <c r="B30" s="377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1"/>
    </row>
    <row r="31" spans="1:38" ht="13.5" customHeight="1">
      <c r="A31" s="312"/>
      <c r="B31" s="377"/>
      <c r="C31" s="1726"/>
      <c r="D31" s="1727"/>
      <c r="E31" s="1727"/>
      <c r="F31" s="1727"/>
      <c r="G31" s="1727"/>
      <c r="H31" s="1727"/>
      <c r="I31" s="1727"/>
      <c r="J31" s="1727"/>
      <c r="K31" s="1727"/>
      <c r="L31" s="1727"/>
      <c r="M31" s="1727"/>
      <c r="N31" s="1727"/>
      <c r="O31" s="1727"/>
      <c r="P31" s="1727"/>
      <c r="Q31" s="1727"/>
      <c r="R31" s="1727"/>
      <c r="S31" s="1727"/>
      <c r="T31" s="1728"/>
      <c r="U31" s="195"/>
      <c r="V31" s="1352"/>
      <c r="W31" s="1353"/>
      <c r="X31" s="1353"/>
      <c r="Y31" s="1353"/>
      <c r="Z31" s="1353"/>
      <c r="AA31" s="1353"/>
      <c r="AB31" s="1353"/>
      <c r="AC31" s="1353"/>
      <c r="AD31" s="1353"/>
      <c r="AE31" s="1353"/>
      <c r="AF31" s="1353"/>
      <c r="AG31" s="1353"/>
      <c r="AH31" s="1353"/>
      <c r="AI31" s="1353"/>
      <c r="AJ31" s="1353"/>
      <c r="AK31" s="1354"/>
      <c r="AL31" s="321"/>
    </row>
    <row r="32" spans="1:38" ht="13.5" customHeight="1">
      <c r="A32" s="312"/>
      <c r="B32" s="377"/>
      <c r="C32" s="1729"/>
      <c r="D32" s="1596"/>
      <c r="E32" s="1596"/>
      <c r="F32" s="1596"/>
      <c r="G32" s="1596"/>
      <c r="H32" s="1596"/>
      <c r="I32" s="1596"/>
      <c r="J32" s="1596"/>
      <c r="K32" s="1596"/>
      <c r="L32" s="1596"/>
      <c r="M32" s="1596"/>
      <c r="N32" s="1596"/>
      <c r="O32" s="1596"/>
      <c r="P32" s="1596"/>
      <c r="Q32" s="1596"/>
      <c r="R32" s="1596"/>
      <c r="S32" s="1596"/>
      <c r="T32" s="1730"/>
      <c r="U32" s="195"/>
      <c r="V32" s="1355"/>
      <c r="W32" s="1356"/>
      <c r="X32" s="1356"/>
      <c r="Y32" s="1356"/>
      <c r="Z32" s="1356"/>
      <c r="AA32" s="1356"/>
      <c r="AB32" s="1356"/>
      <c r="AC32" s="1356"/>
      <c r="AD32" s="1356"/>
      <c r="AE32" s="1356"/>
      <c r="AF32" s="1356"/>
      <c r="AG32" s="1356"/>
      <c r="AH32" s="1356"/>
      <c r="AI32" s="1356"/>
      <c r="AJ32" s="1356"/>
      <c r="AK32" s="1357"/>
      <c r="AL32" s="321"/>
    </row>
    <row r="33" spans="1:38" ht="13.5" customHeight="1">
      <c r="A33" s="312"/>
      <c r="B33" s="377"/>
      <c r="C33" s="1729"/>
      <c r="D33" s="1596"/>
      <c r="E33" s="1596"/>
      <c r="F33" s="1596"/>
      <c r="G33" s="1596"/>
      <c r="H33" s="1596"/>
      <c r="I33" s="1596"/>
      <c r="J33" s="1596"/>
      <c r="K33" s="1596"/>
      <c r="L33" s="1596"/>
      <c r="M33" s="1596"/>
      <c r="N33" s="1596"/>
      <c r="O33" s="1596"/>
      <c r="P33" s="1596"/>
      <c r="Q33" s="1596"/>
      <c r="R33" s="1596"/>
      <c r="S33" s="1596"/>
      <c r="T33" s="1730"/>
      <c r="U33" s="195"/>
      <c r="V33" s="1355"/>
      <c r="W33" s="1356"/>
      <c r="X33" s="1356"/>
      <c r="Y33" s="1356"/>
      <c r="Z33" s="1356"/>
      <c r="AA33" s="1356"/>
      <c r="AB33" s="1356"/>
      <c r="AC33" s="1356"/>
      <c r="AD33" s="1356"/>
      <c r="AE33" s="1356"/>
      <c r="AF33" s="1356"/>
      <c r="AG33" s="1356"/>
      <c r="AH33" s="1356"/>
      <c r="AI33" s="1356"/>
      <c r="AJ33" s="1356"/>
      <c r="AK33" s="1357"/>
      <c r="AL33" s="321"/>
    </row>
    <row r="34" spans="1:38" ht="13.5" customHeight="1">
      <c r="A34" s="312"/>
      <c r="B34" s="377"/>
      <c r="C34" s="1731"/>
      <c r="D34" s="1732"/>
      <c r="E34" s="1732"/>
      <c r="F34" s="1732"/>
      <c r="G34" s="1732"/>
      <c r="H34" s="1732"/>
      <c r="I34" s="1732"/>
      <c r="J34" s="1732"/>
      <c r="K34" s="1732"/>
      <c r="L34" s="1732"/>
      <c r="M34" s="1732"/>
      <c r="N34" s="1732"/>
      <c r="O34" s="1732"/>
      <c r="P34" s="1732"/>
      <c r="Q34" s="1732"/>
      <c r="R34" s="1732"/>
      <c r="S34" s="1732"/>
      <c r="T34" s="1733"/>
      <c r="U34" s="195"/>
      <c r="V34" s="1358"/>
      <c r="W34" s="1359"/>
      <c r="X34" s="1359"/>
      <c r="Y34" s="1359"/>
      <c r="Z34" s="1359"/>
      <c r="AA34" s="1359"/>
      <c r="AB34" s="1359"/>
      <c r="AC34" s="1359"/>
      <c r="AD34" s="1359"/>
      <c r="AE34" s="1359"/>
      <c r="AF34" s="1359"/>
      <c r="AG34" s="1359"/>
      <c r="AH34" s="1359"/>
      <c r="AI34" s="1359"/>
      <c r="AJ34" s="1359"/>
      <c r="AK34" s="1360"/>
      <c r="AL34" s="321"/>
    </row>
    <row r="35" spans="1:38" ht="44.25" customHeight="1">
      <c r="A35" s="312"/>
      <c r="B35" s="377"/>
      <c r="C35" s="1567" t="s">
        <v>733</v>
      </c>
      <c r="D35" s="1567"/>
      <c r="E35" s="1567"/>
      <c r="F35" s="1567"/>
      <c r="G35" s="1567"/>
      <c r="H35" s="1567"/>
      <c r="I35" s="1567"/>
      <c r="J35" s="1567"/>
      <c r="K35" s="1567"/>
      <c r="L35" s="1567"/>
      <c r="M35" s="1567"/>
      <c r="N35" s="1567"/>
      <c r="O35" s="1567"/>
      <c r="P35" s="1567"/>
      <c r="Q35" s="1567"/>
      <c r="R35" s="1567"/>
      <c r="S35" s="1567"/>
      <c r="T35" s="1567"/>
      <c r="U35" s="261"/>
      <c r="V35" s="1362" t="s">
        <v>681</v>
      </c>
      <c r="W35" s="1362"/>
      <c r="X35" s="1362"/>
      <c r="Y35" s="1362"/>
      <c r="Z35" s="1362"/>
      <c r="AA35" s="1362"/>
      <c r="AB35" s="1362"/>
      <c r="AC35" s="1362"/>
      <c r="AD35" s="1362"/>
      <c r="AE35" s="1362"/>
      <c r="AF35" s="1362"/>
      <c r="AG35" s="1362"/>
      <c r="AH35" s="1362"/>
      <c r="AI35" s="1362"/>
      <c r="AJ35" s="1362"/>
      <c r="AK35" s="1362"/>
      <c r="AL35" s="321"/>
    </row>
    <row r="36" spans="1:38" ht="24" customHeight="1">
      <c r="A36" s="312"/>
      <c r="B36" s="377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26"/>
      <c r="R36" s="326"/>
      <c r="S36" s="326"/>
      <c r="T36" s="326"/>
      <c r="U36" s="326"/>
      <c r="V36" s="326"/>
      <c r="W36" s="326"/>
      <c r="X36" s="32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21"/>
    </row>
    <row r="37" spans="1:38" ht="8.25" customHeight="1">
      <c r="A37" s="312"/>
      <c r="B37" s="377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  <c r="AJ37" s="377"/>
      <c r="AK37" s="377"/>
      <c r="AL37" s="321"/>
    </row>
    <row r="38" spans="1:38" ht="16.5" customHeight="1">
      <c r="A38" s="1719" t="s">
        <v>503</v>
      </c>
      <c r="B38" s="1365"/>
      <c r="C38" s="1365"/>
      <c r="D38" s="1365"/>
      <c r="E38" s="1365"/>
      <c r="F38" s="1365"/>
      <c r="G38" s="1365"/>
      <c r="H38" s="1365"/>
      <c r="I38" s="1365"/>
      <c r="J38" s="1365"/>
      <c r="K38" s="1365"/>
      <c r="L38" s="1365"/>
      <c r="M38" s="1365"/>
      <c r="N38" s="1365"/>
      <c r="O38" s="1365"/>
      <c r="P38" s="1365"/>
      <c r="Q38" s="1365"/>
      <c r="R38" s="1365"/>
      <c r="S38" s="1365"/>
      <c r="T38" s="1365"/>
      <c r="U38" s="1365"/>
      <c r="V38" s="1365"/>
      <c r="W38" s="1365"/>
      <c r="X38" s="1365"/>
      <c r="Y38" s="1365"/>
      <c r="Z38" s="1365"/>
      <c r="AA38" s="1365"/>
      <c r="AB38" s="1365"/>
      <c r="AC38" s="1365"/>
      <c r="AD38" s="1365"/>
      <c r="AE38" s="1365"/>
      <c r="AF38" s="1365"/>
      <c r="AG38" s="1365"/>
      <c r="AH38" s="1365"/>
      <c r="AI38" s="1365"/>
      <c r="AJ38" s="1365"/>
      <c r="AK38" s="1365"/>
      <c r="AL38" s="1366"/>
    </row>
    <row r="39" spans="1:38" ht="24" customHeight="1">
      <c r="A39" s="1725"/>
      <c r="B39" s="1571"/>
      <c r="C39" s="1571"/>
      <c r="D39" s="1571"/>
      <c r="E39" s="1571"/>
      <c r="F39" s="1571"/>
      <c r="G39" s="1571"/>
      <c r="H39" s="1571"/>
      <c r="I39" s="1571"/>
      <c r="J39" s="1571"/>
      <c r="K39" s="1571"/>
      <c r="L39" s="1571"/>
      <c r="M39" s="1571"/>
      <c r="N39" s="1571"/>
      <c r="O39" s="1571"/>
      <c r="P39" s="1571"/>
      <c r="Q39" s="1571"/>
      <c r="R39" s="1571"/>
      <c r="S39" s="1571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9"/>
      <c r="AE39" s="329"/>
      <c r="AF39" s="329"/>
      <c r="AG39" s="329"/>
      <c r="AH39" s="329"/>
      <c r="AI39" s="329"/>
      <c r="AJ39" s="329"/>
      <c r="AK39" s="329"/>
      <c r="AL39" s="330"/>
    </row>
    <row r="40" spans="1:38">
      <c r="A40" s="1706"/>
      <c r="B40" s="1706"/>
      <c r="C40" s="1706"/>
      <c r="D40" s="1706"/>
      <c r="E40" s="1706"/>
      <c r="F40" s="1706"/>
      <c r="G40" s="1706"/>
      <c r="H40" s="1706"/>
      <c r="I40" s="1706"/>
      <c r="J40" s="1706"/>
      <c r="K40" s="1706"/>
      <c r="L40" s="1706"/>
      <c r="M40" s="1706"/>
      <c r="N40" s="1706"/>
      <c r="O40" s="1706"/>
      <c r="P40" s="1706"/>
      <c r="Q40" s="1706"/>
      <c r="R40" s="1706"/>
      <c r="S40" s="1706"/>
      <c r="T40" s="1706"/>
      <c r="U40" s="1706"/>
      <c r="V40" s="1706"/>
      <c r="W40" s="1706"/>
      <c r="X40" s="1706"/>
      <c r="Y40" s="1706"/>
      <c r="Z40" s="1706"/>
      <c r="AA40" s="1706"/>
      <c r="AB40" s="1706"/>
      <c r="AC40" s="1706"/>
      <c r="AD40" s="1706"/>
      <c r="AE40" s="1706"/>
      <c r="AF40" s="1706"/>
      <c r="AG40" s="1706"/>
      <c r="AH40" s="1706"/>
      <c r="AI40" s="1706"/>
      <c r="AJ40" s="1706"/>
      <c r="AK40" s="1706"/>
      <c r="AL40" s="1706"/>
    </row>
    <row r="41" spans="1:38">
      <c r="A41" s="313"/>
      <c r="B41" s="313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</row>
    <row r="42" spans="1:38">
      <c r="A42" s="313"/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</row>
  </sheetData>
  <sheetProtection formatCells="0" formatRows="0" insertRows="0" deleteRows="0"/>
  <customSheetViews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2014-2020_19.2/3/z&amp;R&amp;8Strona &amp;P z &amp;N</oddFooter>
      </headerFooter>
    </customSheetView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2014-2020_19.2/3.1/r&amp;R&amp;8Strona &amp;P z &amp;N</oddFooter>
      </headerFooter>
    </customSheetView>
  </customSheetViews>
  <mergeCells count="24"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2014-2020_19.2/4.1/r&amp;R&amp;8Strona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L201"/>
  <sheetViews>
    <sheetView showGridLines="0" view="pageBreakPreview" topLeftCell="A15" zoomScaleSheetLayoutView="100" zoomScalePageLayoutView="120" workbookViewId="0">
      <selection activeCell="N96" sqref="N96:AI96"/>
    </sheetView>
  </sheetViews>
  <sheetFormatPr defaultColWidth="9.140625" defaultRowHeight="12"/>
  <cols>
    <col min="1" max="1" width="2.140625" style="80" customWidth="1"/>
    <col min="2" max="2" width="3" style="80" customWidth="1"/>
    <col min="3" max="6" width="2.85546875" style="80" customWidth="1"/>
    <col min="7" max="7" width="3.5703125" style="80" customWidth="1"/>
    <col min="8" max="35" width="2.85546875" style="80" customWidth="1"/>
    <col min="36" max="36" width="7.7109375" style="80" customWidth="1"/>
    <col min="37" max="16384" width="9.140625" style="80"/>
  </cols>
  <sheetData>
    <row r="1" spans="1:38" s="79" customFormat="1" ht="21" customHeight="1">
      <c r="A1" s="850" t="s">
        <v>352</v>
      </c>
      <c r="B1" s="851"/>
      <c r="C1" s="851"/>
      <c r="D1" s="851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851"/>
      <c r="P1" s="851"/>
      <c r="Q1" s="851"/>
      <c r="R1" s="851"/>
      <c r="S1" s="851"/>
      <c r="T1" s="851"/>
      <c r="U1" s="851"/>
      <c r="V1" s="851"/>
      <c r="W1" s="851"/>
      <c r="X1" s="851"/>
      <c r="Y1" s="851"/>
      <c r="Z1" s="851"/>
      <c r="AA1" s="851"/>
      <c r="AB1" s="851"/>
      <c r="AC1" s="851"/>
      <c r="AD1" s="851"/>
      <c r="AE1" s="851"/>
      <c r="AF1" s="851"/>
      <c r="AG1" s="851"/>
      <c r="AH1" s="851"/>
      <c r="AI1" s="851"/>
    </row>
    <row r="2" spans="1:38" s="79" customFormat="1" ht="2.25" customHeight="1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</row>
    <row r="3" spans="1:38" ht="21" customHeight="1">
      <c r="A3" s="852" t="s">
        <v>422</v>
      </c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  <c r="N3" s="853"/>
      <c r="O3" s="853"/>
      <c r="P3" s="853"/>
      <c r="Q3" s="853"/>
      <c r="R3" s="853"/>
      <c r="S3" s="853"/>
      <c r="T3" s="853"/>
      <c r="U3" s="853"/>
      <c r="V3" s="853"/>
      <c r="W3" s="853"/>
      <c r="X3" s="853"/>
      <c r="Y3" s="853"/>
      <c r="Z3" s="853"/>
      <c r="AA3" s="853"/>
      <c r="AB3" s="853"/>
      <c r="AC3" s="853"/>
      <c r="AD3" s="853"/>
      <c r="AE3" s="853"/>
      <c r="AF3" s="853"/>
      <c r="AG3" s="853"/>
      <c r="AH3" s="853"/>
      <c r="AI3" s="853"/>
    </row>
    <row r="4" spans="1:38" ht="2.2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8" ht="13.5" customHeight="1">
      <c r="A5" s="856" t="s">
        <v>332</v>
      </c>
      <c r="B5" s="857"/>
      <c r="C5" s="857"/>
      <c r="D5" s="857"/>
      <c r="E5" s="857"/>
      <c r="F5" s="857"/>
      <c r="G5" s="857"/>
      <c r="H5" s="857"/>
      <c r="I5" s="857"/>
      <c r="J5" s="857"/>
      <c r="K5" s="857"/>
      <c r="L5" s="857"/>
      <c r="M5" s="857"/>
      <c r="N5" s="857"/>
      <c r="O5" s="857"/>
      <c r="P5" s="857"/>
      <c r="Q5" s="857"/>
      <c r="R5" s="857"/>
      <c r="S5" s="857"/>
      <c r="T5" s="857"/>
      <c r="U5" s="857"/>
      <c r="V5" s="857"/>
      <c r="W5" s="857"/>
      <c r="X5" s="857"/>
      <c r="Y5" s="857"/>
      <c r="Z5" s="857"/>
      <c r="AA5" s="857"/>
      <c r="AB5" s="857"/>
      <c r="AC5" s="857"/>
      <c r="AD5" s="857"/>
      <c r="AE5" s="857"/>
      <c r="AF5" s="857"/>
      <c r="AG5" s="857"/>
      <c r="AH5" s="857"/>
      <c r="AI5" s="857"/>
      <c r="AJ5" s="885" t="s">
        <v>710</v>
      </c>
      <c r="AK5" s="886"/>
      <c r="AL5" s="886"/>
    </row>
    <row r="6" spans="1:38" ht="2.2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85"/>
      <c r="AK6" s="886"/>
      <c r="AL6" s="886"/>
    </row>
    <row r="7" spans="1:38" ht="17.25" customHeight="1">
      <c r="A7" s="962" t="s">
        <v>290</v>
      </c>
      <c r="B7" s="962"/>
      <c r="C7" s="962"/>
      <c r="D7" s="962"/>
      <c r="E7" s="962"/>
      <c r="F7" s="962"/>
      <c r="G7" s="962"/>
      <c r="H7" s="962"/>
      <c r="I7" s="962"/>
      <c r="J7" s="962"/>
      <c r="K7" s="962"/>
      <c r="L7" s="962"/>
      <c r="M7" s="962"/>
      <c r="N7" s="962"/>
      <c r="O7" s="962"/>
      <c r="P7" s="962"/>
      <c r="Q7" s="962"/>
      <c r="R7" s="962"/>
      <c r="S7" s="962"/>
      <c r="T7" s="962"/>
      <c r="U7" s="962"/>
      <c r="V7" s="962"/>
      <c r="W7" s="962"/>
      <c r="X7" s="963" t="s">
        <v>86</v>
      </c>
      <c r="Y7" s="882"/>
      <c r="Z7" s="882"/>
      <c r="AA7" s="882"/>
      <c r="AB7" s="882"/>
      <c r="AC7" s="882"/>
      <c r="AD7" s="882"/>
      <c r="AE7" s="882"/>
      <c r="AF7" s="882"/>
      <c r="AG7" s="882"/>
      <c r="AH7" s="882"/>
      <c r="AI7" s="964"/>
      <c r="AJ7" s="885"/>
      <c r="AK7" s="886"/>
      <c r="AL7" s="886"/>
    </row>
    <row r="8" spans="1:38" ht="2.25" customHeight="1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535"/>
      <c r="AK8" s="536"/>
      <c r="AL8" s="536"/>
    </row>
    <row r="9" spans="1:38" ht="2.25" customHeight="1">
      <c r="A9" s="446"/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</row>
    <row r="10" spans="1:38" ht="15.75" customHeight="1">
      <c r="A10" s="962" t="s">
        <v>445</v>
      </c>
      <c r="B10" s="962"/>
      <c r="C10" s="962"/>
      <c r="D10" s="962"/>
      <c r="E10" s="962"/>
      <c r="F10" s="962"/>
      <c r="G10" s="962"/>
      <c r="H10" s="962"/>
      <c r="I10" s="962"/>
      <c r="J10" s="962"/>
      <c r="K10" s="962"/>
      <c r="L10" s="962"/>
      <c r="M10" s="962"/>
      <c r="N10" s="962"/>
      <c r="O10" s="962"/>
      <c r="P10" s="962"/>
      <c r="Q10" s="962"/>
      <c r="R10" s="962"/>
      <c r="S10" s="962"/>
      <c r="T10" s="962"/>
      <c r="U10" s="962"/>
      <c r="V10" s="962"/>
      <c r="W10" s="965"/>
      <c r="X10" s="859"/>
      <c r="Y10" s="860"/>
      <c r="Z10" s="861"/>
      <c r="AA10" s="446"/>
      <c r="AB10" s="446"/>
      <c r="AC10" s="446"/>
      <c r="AD10" s="446"/>
      <c r="AE10" s="446"/>
      <c r="AF10" s="446"/>
      <c r="AG10" s="446"/>
      <c r="AH10" s="446"/>
      <c r="AI10" s="446"/>
    </row>
    <row r="11" spans="1:38" ht="6" customHeight="1">
      <c r="A11" s="446"/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8"/>
      <c r="Y11" s="448"/>
      <c r="Z11" s="84"/>
      <c r="AA11" s="446"/>
      <c r="AB11" s="446"/>
      <c r="AC11" s="446"/>
      <c r="AD11" s="446"/>
      <c r="AE11" s="446"/>
      <c r="AF11" s="446"/>
      <c r="AG11" s="446"/>
      <c r="AH11" s="446"/>
      <c r="AI11" s="446"/>
    </row>
    <row r="12" spans="1:38" s="87" customFormat="1" ht="15.75" customHeight="1">
      <c r="A12" s="779" t="s">
        <v>446</v>
      </c>
      <c r="B12" s="779"/>
      <c r="C12" s="779"/>
      <c r="D12" s="779"/>
      <c r="E12" s="779"/>
      <c r="F12" s="779"/>
      <c r="G12" s="779"/>
      <c r="H12" s="779"/>
      <c r="I12" s="779"/>
      <c r="J12" s="779"/>
      <c r="K12" s="779"/>
      <c r="L12" s="779"/>
      <c r="M12" s="779"/>
      <c r="N12" s="779"/>
      <c r="O12" s="779"/>
      <c r="P12" s="779"/>
      <c r="Q12" s="779"/>
      <c r="R12" s="779"/>
      <c r="S12" s="779"/>
      <c r="T12" s="779"/>
      <c r="U12" s="779"/>
      <c r="V12" s="779"/>
      <c r="W12" s="85"/>
      <c r="X12" s="876" t="s">
        <v>13</v>
      </c>
      <c r="Y12" s="877"/>
      <c r="Z12" s="454"/>
      <c r="AA12" s="878" t="s">
        <v>14</v>
      </c>
      <c r="AB12" s="877"/>
      <c r="AC12" s="444"/>
      <c r="AD12" s="86"/>
      <c r="AE12" s="86"/>
      <c r="AF12" s="86"/>
      <c r="AG12" s="86"/>
      <c r="AJ12" s="88"/>
    </row>
    <row r="13" spans="1:38" ht="6.75" customHeight="1">
      <c r="Z13" s="79"/>
      <c r="AA13" s="446"/>
      <c r="AB13" s="446"/>
      <c r="AC13" s="446"/>
      <c r="AD13" s="446"/>
      <c r="AE13" s="446"/>
      <c r="AF13" s="446"/>
      <c r="AG13" s="446"/>
      <c r="AH13" s="446"/>
      <c r="AI13" s="446"/>
    </row>
    <row r="14" spans="1:38" ht="20.25" customHeight="1">
      <c r="A14" s="854" t="s">
        <v>428</v>
      </c>
      <c r="B14" s="855"/>
      <c r="C14" s="855"/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5"/>
      <c r="W14" s="855"/>
      <c r="X14" s="855"/>
      <c r="Y14" s="855"/>
      <c r="Z14" s="855"/>
      <c r="AA14" s="855"/>
      <c r="AB14" s="855"/>
      <c r="AC14" s="855"/>
      <c r="AD14" s="855"/>
      <c r="AE14" s="855"/>
      <c r="AF14" s="855"/>
      <c r="AG14" s="855"/>
      <c r="AH14" s="855"/>
      <c r="AI14" s="855"/>
    </row>
    <row r="15" spans="1:38" ht="2.2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8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8"/>
      <c r="AE15" s="88"/>
      <c r="AF15" s="88"/>
      <c r="AG15" s="88"/>
      <c r="AH15" s="88"/>
      <c r="AI15" s="88"/>
    </row>
    <row r="16" spans="1:38" ht="2.2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8"/>
      <c r="P16" s="88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8"/>
      <c r="AE16" s="88"/>
      <c r="AF16" s="88"/>
      <c r="AG16" s="88"/>
      <c r="AH16" s="88"/>
      <c r="AI16" s="88"/>
    </row>
    <row r="17" spans="1:36" s="87" customFormat="1" ht="15" customHeight="1">
      <c r="A17" s="779" t="s">
        <v>359</v>
      </c>
      <c r="B17" s="779"/>
      <c r="C17" s="779"/>
      <c r="D17" s="779"/>
      <c r="E17" s="779"/>
      <c r="F17" s="779"/>
      <c r="G17" s="779"/>
      <c r="H17" s="779"/>
      <c r="I17" s="779"/>
      <c r="J17" s="779"/>
      <c r="K17" s="779"/>
      <c r="L17" s="779"/>
      <c r="M17" s="779"/>
      <c r="N17" s="779"/>
      <c r="O17" s="779"/>
      <c r="P17" s="779"/>
      <c r="Q17" s="85"/>
      <c r="R17" s="859"/>
      <c r="S17" s="860"/>
      <c r="T17" s="861"/>
      <c r="U17" s="85"/>
      <c r="V17" s="85"/>
      <c r="W17" s="85"/>
      <c r="AA17" s="85"/>
      <c r="AB17" s="85"/>
      <c r="AC17" s="85"/>
      <c r="AD17" s="85"/>
      <c r="AE17" s="88"/>
      <c r="AF17" s="88"/>
      <c r="AG17" s="88"/>
      <c r="AH17" s="88"/>
      <c r="AJ17" s="88"/>
    </row>
    <row r="18" spans="1:36" ht="3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6"/>
      <c r="AB18" s="86"/>
      <c r="AC18" s="86"/>
      <c r="AD18" s="86"/>
      <c r="AE18" s="86"/>
      <c r="AF18" s="86"/>
      <c r="AG18" s="86"/>
      <c r="AH18" s="86"/>
      <c r="AI18" s="88"/>
    </row>
    <row r="19" spans="1:36" ht="15" customHeight="1">
      <c r="A19" s="800" t="s">
        <v>360</v>
      </c>
      <c r="B19" s="800"/>
      <c r="C19" s="800"/>
      <c r="D19" s="800"/>
      <c r="E19" s="800"/>
      <c r="F19" s="800"/>
      <c r="G19" s="800"/>
      <c r="H19" s="800"/>
      <c r="I19" s="800"/>
      <c r="J19" s="800"/>
      <c r="K19" s="949"/>
      <c r="L19" s="950"/>
      <c r="M19" s="967"/>
      <c r="N19" s="967"/>
      <c r="O19" s="967"/>
      <c r="P19" s="967"/>
      <c r="Q19" s="967"/>
      <c r="R19" s="967"/>
      <c r="S19" s="968"/>
      <c r="T19" s="561"/>
      <c r="U19" s="858"/>
      <c r="V19" s="858"/>
      <c r="W19" s="858"/>
      <c r="X19" s="858"/>
      <c r="Y19" s="858"/>
      <c r="Z19" s="858"/>
      <c r="AA19" s="966"/>
      <c r="AB19" s="966"/>
      <c r="AC19" s="966"/>
      <c r="AD19" s="966"/>
      <c r="AE19" s="966"/>
      <c r="AF19" s="561"/>
      <c r="AG19" s="561"/>
      <c r="AH19" s="561"/>
      <c r="AI19" s="561"/>
    </row>
    <row r="20" spans="1:36" s="79" customFormat="1" ht="2.25" customHeight="1">
      <c r="A20" s="800"/>
      <c r="B20" s="800"/>
      <c r="C20" s="800"/>
      <c r="D20" s="800"/>
      <c r="E20" s="800"/>
      <c r="F20" s="800"/>
      <c r="G20" s="800"/>
      <c r="H20" s="800"/>
      <c r="I20" s="800"/>
      <c r="J20" s="800"/>
      <c r="K20" s="930"/>
      <c r="L20" s="931"/>
      <c r="M20" s="969"/>
      <c r="N20" s="969"/>
      <c r="O20" s="969"/>
      <c r="P20" s="969"/>
      <c r="Q20" s="969"/>
      <c r="R20" s="969"/>
      <c r="S20" s="970"/>
      <c r="T20" s="442"/>
      <c r="U20" s="858"/>
      <c r="V20" s="858"/>
      <c r="W20" s="858"/>
      <c r="X20" s="858"/>
      <c r="Y20" s="858"/>
      <c r="Z20" s="858"/>
      <c r="AA20" s="442"/>
      <c r="AB20" s="442"/>
      <c r="AC20" s="442"/>
      <c r="AD20" s="442"/>
      <c r="AE20" s="442"/>
      <c r="AF20" s="442"/>
      <c r="AG20" s="442"/>
      <c r="AH20" s="442"/>
      <c r="AI20" s="442"/>
    </row>
    <row r="21" spans="1:36" s="79" customFormat="1" ht="15" customHeight="1">
      <c r="A21" s="800" t="s">
        <v>361</v>
      </c>
      <c r="B21" s="800"/>
      <c r="C21" s="800"/>
      <c r="D21" s="800"/>
      <c r="E21" s="800"/>
      <c r="F21" s="800"/>
      <c r="G21" s="800"/>
      <c r="H21" s="800"/>
      <c r="I21" s="800"/>
      <c r="J21" s="800"/>
      <c r="K21" s="800"/>
      <c r="L21" s="800"/>
      <c r="M21" s="800"/>
      <c r="N21" s="800"/>
      <c r="O21" s="800"/>
      <c r="P21" s="800"/>
      <c r="Q21" s="800"/>
      <c r="R21" s="442"/>
      <c r="AI21" s="442"/>
    </row>
    <row r="22" spans="1:36" s="79" customFormat="1" ht="3" customHeight="1">
      <c r="A22" s="800"/>
      <c r="B22" s="800"/>
      <c r="C22" s="800"/>
      <c r="D22" s="800"/>
      <c r="E22" s="800"/>
      <c r="F22" s="800"/>
      <c r="G22" s="800"/>
      <c r="H22" s="800"/>
      <c r="I22" s="800"/>
      <c r="J22" s="800"/>
      <c r="K22" s="800"/>
      <c r="L22" s="800"/>
      <c r="M22" s="800"/>
      <c r="N22" s="800"/>
      <c r="O22" s="800"/>
      <c r="P22" s="800"/>
      <c r="Q22" s="800"/>
      <c r="R22" s="443"/>
      <c r="AI22" s="443"/>
    </row>
    <row r="23" spans="1:36" s="79" customFormat="1" ht="2.25" customHeight="1">
      <c r="A23" s="90"/>
      <c r="B23" s="446"/>
      <c r="C23" s="446"/>
      <c r="D23" s="446"/>
      <c r="E23" s="446"/>
      <c r="F23" s="446"/>
      <c r="G23" s="446"/>
      <c r="H23" s="442"/>
      <c r="I23" s="442"/>
      <c r="J23" s="90"/>
      <c r="K23" s="446"/>
      <c r="L23" s="446"/>
      <c r="M23" s="446"/>
      <c r="N23" s="446"/>
      <c r="O23" s="446"/>
      <c r="P23" s="446"/>
      <c r="Q23" s="87"/>
      <c r="R23" s="442"/>
      <c r="S23" s="442"/>
      <c r="T23" s="442"/>
      <c r="U23" s="450"/>
      <c r="V23" s="450"/>
      <c r="W23" s="450"/>
      <c r="X23" s="450"/>
      <c r="Y23" s="450"/>
      <c r="Z23" s="450"/>
      <c r="AA23" s="450"/>
      <c r="AB23" s="450"/>
      <c r="AC23" s="91"/>
      <c r="AD23" s="442"/>
      <c r="AE23" s="442"/>
      <c r="AF23" s="85"/>
      <c r="AG23" s="85"/>
      <c r="AH23" s="85"/>
      <c r="AI23" s="85"/>
      <c r="AJ23" s="91"/>
    </row>
    <row r="24" spans="1:36" s="79" customFormat="1" ht="9.75" customHeight="1">
      <c r="A24" s="90"/>
      <c r="B24" s="446"/>
      <c r="C24" s="446"/>
      <c r="D24" s="446"/>
      <c r="E24" s="446"/>
      <c r="F24" s="446"/>
      <c r="G24" s="446"/>
      <c r="H24" s="442"/>
      <c r="I24" s="442"/>
      <c r="J24" s="90"/>
      <c r="K24" s="446"/>
      <c r="L24" s="446"/>
      <c r="M24" s="953" t="s">
        <v>86</v>
      </c>
      <c r="N24" s="954"/>
      <c r="O24" s="954"/>
      <c r="P24" s="954"/>
      <c r="Q24" s="954"/>
      <c r="R24" s="954"/>
      <c r="S24" s="954"/>
      <c r="T24" s="954"/>
      <c r="U24" s="954"/>
      <c r="V24" s="955"/>
      <c r="W24" s="443"/>
      <c r="X24" s="443"/>
      <c r="Y24" s="443"/>
      <c r="Z24" s="443"/>
      <c r="AA24" s="92"/>
      <c r="AB24" s="92"/>
      <c r="AC24" s="92"/>
      <c r="AD24" s="92"/>
      <c r="AE24" s="92"/>
      <c r="AF24" s="92"/>
      <c r="AG24" s="92"/>
      <c r="AH24" s="92"/>
      <c r="AI24" s="92"/>
    </row>
    <row r="25" spans="1:36" s="79" customFormat="1" ht="15" customHeight="1">
      <c r="A25" s="946" t="s">
        <v>273</v>
      </c>
      <c r="B25" s="946"/>
      <c r="C25" s="805" t="s">
        <v>144</v>
      </c>
      <c r="D25" s="948"/>
      <c r="E25" s="948"/>
      <c r="F25" s="948"/>
      <c r="G25" s="806"/>
      <c r="H25" s="93"/>
      <c r="I25" s="876" t="s">
        <v>13</v>
      </c>
      <c r="J25" s="877"/>
      <c r="K25" s="451"/>
      <c r="L25" s="93"/>
      <c r="M25" s="956"/>
      <c r="N25" s="957"/>
      <c r="O25" s="957"/>
      <c r="P25" s="957"/>
      <c r="Q25" s="957"/>
      <c r="R25" s="957"/>
      <c r="S25" s="957"/>
      <c r="T25" s="957"/>
      <c r="U25" s="957"/>
      <c r="V25" s="958"/>
      <c r="W25" s="88"/>
      <c r="X25" s="85"/>
      <c r="Y25" s="93"/>
      <c r="Z25" s="93"/>
      <c r="AA25" s="92"/>
      <c r="AB25" s="92"/>
      <c r="AC25" s="92"/>
      <c r="AD25" s="92"/>
      <c r="AE25" s="92"/>
      <c r="AF25" s="92"/>
      <c r="AG25" s="92"/>
      <c r="AH25" s="92"/>
      <c r="AI25" s="92"/>
    </row>
    <row r="26" spans="1:36" s="79" customFormat="1" ht="5.25" customHeight="1">
      <c r="A26" s="94"/>
      <c r="B26" s="448"/>
      <c r="C26" s="446"/>
      <c r="D26" s="446"/>
      <c r="E26" s="446"/>
      <c r="F26" s="446"/>
      <c r="G26" s="446"/>
      <c r="M26" s="92"/>
      <c r="N26" s="92"/>
      <c r="O26" s="92"/>
      <c r="P26" s="92"/>
      <c r="Q26" s="92"/>
      <c r="R26" s="92"/>
      <c r="S26" s="92"/>
      <c r="T26" s="92"/>
      <c r="U26" s="92"/>
      <c r="V26" s="446"/>
      <c r="W26" s="446"/>
      <c r="X26" s="446"/>
      <c r="Y26" s="450"/>
      <c r="Z26" s="450"/>
      <c r="AA26" s="92"/>
      <c r="AB26" s="92"/>
      <c r="AC26" s="92"/>
      <c r="AD26" s="92"/>
      <c r="AE26" s="92"/>
      <c r="AF26" s="92"/>
      <c r="AG26" s="92"/>
      <c r="AH26" s="92"/>
      <c r="AI26" s="92"/>
      <c r="AJ26" s="91"/>
    </row>
    <row r="27" spans="1:36" s="79" customFormat="1" ht="9.75" customHeight="1">
      <c r="A27" s="94"/>
      <c r="B27" s="448"/>
      <c r="C27" s="446"/>
      <c r="D27" s="446"/>
      <c r="E27" s="446"/>
      <c r="F27" s="446"/>
      <c r="G27" s="446"/>
      <c r="M27" s="953" t="s">
        <v>86</v>
      </c>
      <c r="N27" s="954"/>
      <c r="O27" s="954"/>
      <c r="P27" s="954"/>
      <c r="Q27" s="954"/>
      <c r="R27" s="954"/>
      <c r="S27" s="954"/>
      <c r="T27" s="954"/>
      <c r="U27" s="954"/>
      <c r="V27" s="955"/>
      <c r="W27" s="446"/>
      <c r="X27" s="446"/>
      <c r="Y27" s="940" t="s">
        <v>86</v>
      </c>
      <c r="Z27" s="941"/>
      <c r="AA27" s="941"/>
      <c r="AB27" s="941"/>
      <c r="AC27" s="941"/>
      <c r="AD27" s="941"/>
      <c r="AE27" s="941"/>
      <c r="AF27" s="941"/>
      <c r="AG27" s="941"/>
      <c r="AH27" s="941"/>
      <c r="AI27" s="942"/>
    </row>
    <row r="28" spans="1:36" s="79" customFormat="1" ht="15" customHeight="1">
      <c r="A28" s="946" t="s">
        <v>362</v>
      </c>
      <c r="B28" s="947"/>
      <c r="C28" s="805" t="s">
        <v>363</v>
      </c>
      <c r="D28" s="948"/>
      <c r="E28" s="948"/>
      <c r="F28" s="948"/>
      <c r="G28" s="806"/>
      <c r="H28" s="93"/>
      <c r="I28" s="876" t="s">
        <v>13</v>
      </c>
      <c r="J28" s="877"/>
      <c r="K28" s="451"/>
      <c r="L28" s="93"/>
      <c r="M28" s="956"/>
      <c r="N28" s="957"/>
      <c r="O28" s="957"/>
      <c r="P28" s="957"/>
      <c r="Q28" s="957"/>
      <c r="R28" s="957"/>
      <c r="S28" s="957"/>
      <c r="T28" s="957"/>
      <c r="U28" s="957"/>
      <c r="V28" s="958"/>
      <c r="W28" s="88"/>
      <c r="X28" s="85"/>
      <c r="Y28" s="943"/>
      <c r="Z28" s="944"/>
      <c r="AA28" s="944"/>
      <c r="AB28" s="944"/>
      <c r="AC28" s="944"/>
      <c r="AD28" s="944"/>
      <c r="AE28" s="944"/>
      <c r="AF28" s="944"/>
      <c r="AG28" s="944"/>
      <c r="AH28" s="944"/>
      <c r="AI28" s="945"/>
    </row>
    <row r="29" spans="1:36" s="79" customFormat="1" ht="5.25" customHeight="1">
      <c r="A29" s="94"/>
      <c r="B29" s="448"/>
      <c r="C29" s="446"/>
      <c r="D29" s="446"/>
      <c r="E29" s="446"/>
      <c r="F29" s="446"/>
      <c r="G29" s="446"/>
      <c r="S29" s="442"/>
      <c r="T29" s="442"/>
      <c r="U29" s="90"/>
      <c r="V29" s="446"/>
      <c r="W29" s="446"/>
      <c r="X29" s="446"/>
      <c r="Y29" s="450"/>
      <c r="Z29" s="450"/>
      <c r="AA29" s="95"/>
      <c r="AB29" s="95"/>
      <c r="AC29" s="95"/>
      <c r="AD29" s="95"/>
      <c r="AE29" s="95"/>
      <c r="AF29" s="95"/>
      <c r="AG29" s="95"/>
      <c r="AH29" s="95"/>
      <c r="AI29" s="95"/>
      <c r="AJ29" s="91"/>
    </row>
    <row r="30" spans="1:36" s="79" customFormat="1" ht="9.75" customHeight="1">
      <c r="A30" s="94"/>
      <c r="B30" s="448"/>
      <c r="C30" s="446"/>
      <c r="D30" s="446"/>
      <c r="E30" s="446"/>
      <c r="F30" s="446"/>
      <c r="G30" s="446"/>
      <c r="S30" s="442"/>
      <c r="T30" s="442"/>
      <c r="U30" s="90"/>
      <c r="V30" s="446"/>
      <c r="W30" s="446"/>
      <c r="X30" s="446"/>
      <c r="Y30" s="949" t="s">
        <v>86</v>
      </c>
      <c r="Z30" s="950"/>
      <c r="AA30" s="950"/>
      <c r="AB30" s="950"/>
      <c r="AC30" s="950"/>
      <c r="AD30" s="950"/>
      <c r="AE30" s="950"/>
      <c r="AF30" s="950"/>
      <c r="AG30" s="950"/>
      <c r="AH30" s="950"/>
      <c r="AI30" s="951"/>
    </row>
    <row r="31" spans="1:36" s="79" customFormat="1" ht="15" customHeight="1">
      <c r="A31" s="946" t="s">
        <v>364</v>
      </c>
      <c r="B31" s="947"/>
      <c r="C31" s="805" t="s">
        <v>415</v>
      </c>
      <c r="D31" s="948"/>
      <c r="E31" s="948"/>
      <c r="F31" s="948"/>
      <c r="G31" s="948"/>
      <c r="H31" s="948"/>
      <c r="I31" s="948"/>
      <c r="J31" s="948"/>
      <c r="K31" s="948"/>
      <c r="L31" s="948"/>
      <c r="M31" s="948"/>
      <c r="N31" s="948"/>
      <c r="O31" s="948"/>
      <c r="P31" s="948"/>
      <c r="Q31" s="948"/>
      <c r="R31" s="806"/>
      <c r="T31" s="876" t="s">
        <v>13</v>
      </c>
      <c r="U31" s="952"/>
      <c r="V31" s="445"/>
      <c r="W31" s="96"/>
      <c r="Y31" s="930"/>
      <c r="Z31" s="931"/>
      <c r="AA31" s="931"/>
      <c r="AB31" s="931"/>
      <c r="AC31" s="931"/>
      <c r="AD31" s="931"/>
      <c r="AE31" s="931"/>
      <c r="AF31" s="931"/>
      <c r="AG31" s="931"/>
      <c r="AH31" s="931"/>
      <c r="AI31" s="932"/>
    </row>
    <row r="32" spans="1:36" s="79" customFormat="1" ht="2.25" customHeight="1">
      <c r="A32" s="94"/>
      <c r="B32" s="448"/>
      <c r="C32" s="446"/>
      <c r="D32" s="446"/>
      <c r="E32" s="446"/>
      <c r="F32" s="446"/>
      <c r="G32" s="446"/>
      <c r="S32" s="442"/>
      <c r="T32" s="442"/>
      <c r="U32" s="90"/>
      <c r="V32" s="446"/>
      <c r="W32" s="446"/>
      <c r="X32" s="446"/>
      <c r="Y32" s="450"/>
      <c r="Z32" s="450"/>
      <c r="AA32" s="97"/>
      <c r="AB32" s="97"/>
      <c r="AC32" s="97"/>
      <c r="AD32" s="97"/>
      <c r="AE32" s="97"/>
      <c r="AF32" s="97"/>
      <c r="AG32" s="97"/>
      <c r="AH32" s="97"/>
      <c r="AI32" s="97"/>
      <c r="AJ32" s="91"/>
    </row>
    <row r="33" spans="1:36" s="79" customFormat="1" ht="3" customHeight="1">
      <c r="A33" s="94"/>
      <c r="B33" s="448"/>
      <c r="C33" s="446"/>
      <c r="D33" s="446"/>
      <c r="E33" s="446"/>
      <c r="F33" s="446"/>
      <c r="G33" s="446"/>
      <c r="S33" s="442"/>
      <c r="T33" s="442"/>
      <c r="U33" s="90"/>
      <c r="V33" s="446"/>
      <c r="W33" s="446"/>
      <c r="X33" s="446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</row>
    <row r="34" spans="1:36" s="87" customFormat="1" ht="15" customHeight="1">
      <c r="A34" s="939" t="s">
        <v>365</v>
      </c>
      <c r="B34" s="939"/>
      <c r="C34" s="959" t="s">
        <v>388</v>
      </c>
      <c r="D34" s="960"/>
      <c r="E34" s="960"/>
      <c r="F34" s="960"/>
      <c r="G34" s="960"/>
      <c r="H34" s="960"/>
      <c r="I34" s="961"/>
      <c r="J34" s="88"/>
      <c r="K34" s="88"/>
      <c r="L34" s="88"/>
      <c r="P34" s="876" t="s">
        <v>13</v>
      </c>
      <c r="Q34" s="876"/>
      <c r="R34" s="445"/>
      <c r="S34" s="88"/>
      <c r="T34" s="88"/>
      <c r="U34" s="88"/>
      <c r="V34" s="88"/>
      <c r="W34" s="88"/>
      <c r="AJ34" s="88"/>
    </row>
    <row r="35" spans="1:36" ht="5.25" customHeight="1">
      <c r="A35" s="98"/>
      <c r="B35" s="98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  <c r="AB35" s="86"/>
      <c r="AC35" s="86"/>
      <c r="AD35" s="86"/>
      <c r="AE35" s="86"/>
      <c r="AF35" s="86"/>
      <c r="AG35" s="86"/>
      <c r="AH35" s="86"/>
      <c r="AI35" s="88"/>
    </row>
    <row r="36" spans="1:36" s="87" customFormat="1" ht="15" customHeight="1">
      <c r="A36" s="939" t="s">
        <v>416</v>
      </c>
      <c r="B36" s="939"/>
      <c r="C36" s="776" t="s">
        <v>366</v>
      </c>
      <c r="D36" s="776"/>
      <c r="E36" s="776"/>
      <c r="F36" s="776"/>
      <c r="G36" s="776"/>
      <c r="H36" s="776"/>
      <c r="I36" s="776"/>
      <c r="J36" s="776"/>
      <c r="K36" s="776"/>
      <c r="L36" s="776"/>
      <c r="M36" s="776"/>
      <c r="N36" s="88"/>
      <c r="O36" s="88"/>
      <c r="P36" s="859"/>
      <c r="Q36" s="860"/>
      <c r="R36" s="861"/>
      <c r="S36" s="88"/>
      <c r="AD36" s="86"/>
      <c r="AE36" s="86"/>
      <c r="AF36" s="86"/>
      <c r="AG36" s="86"/>
      <c r="AJ36" s="88"/>
    </row>
    <row r="37" spans="1:36" ht="1.5" customHeight="1">
      <c r="A37" s="85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5"/>
      <c r="Q37" s="85"/>
      <c r="R37" s="85"/>
      <c r="S37" s="88"/>
      <c r="W37" s="85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8"/>
    </row>
    <row r="38" spans="1:36" ht="0.75" customHeight="1">
      <c r="A38" s="85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5"/>
      <c r="Q38" s="85"/>
      <c r="R38" s="85"/>
      <c r="S38" s="88"/>
      <c r="W38" s="85"/>
      <c r="X38" s="85"/>
      <c r="Y38" s="85"/>
      <c r="Z38" s="85"/>
      <c r="AA38" s="86"/>
      <c r="AB38" s="86"/>
      <c r="AC38" s="86"/>
      <c r="AD38" s="86"/>
      <c r="AE38" s="86"/>
      <c r="AF38" s="86"/>
      <c r="AG38" s="86"/>
      <c r="AH38" s="86"/>
      <c r="AI38" s="88"/>
    </row>
    <row r="39" spans="1:36" ht="15" customHeight="1">
      <c r="A39" s="876" t="s">
        <v>417</v>
      </c>
      <c r="B39" s="876"/>
      <c r="C39" s="776" t="s">
        <v>424</v>
      </c>
      <c r="D39" s="776"/>
      <c r="E39" s="776"/>
      <c r="F39" s="776"/>
      <c r="G39" s="776"/>
      <c r="H39" s="776"/>
      <c r="I39" s="776"/>
      <c r="J39" s="776"/>
      <c r="K39" s="776"/>
      <c r="L39" s="776"/>
      <c r="M39" s="776"/>
      <c r="N39" s="88"/>
      <c r="O39" s="88"/>
      <c r="P39" s="859"/>
      <c r="Q39" s="860"/>
      <c r="R39" s="861"/>
      <c r="S39" s="99"/>
      <c r="W39" s="88"/>
      <c r="X39" s="79"/>
      <c r="Y39" s="79"/>
      <c r="Z39" s="79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6" s="79" customFormat="1" ht="29.25" customHeight="1">
      <c r="A40" s="776" t="s">
        <v>451</v>
      </c>
      <c r="B40" s="776"/>
      <c r="C40" s="776"/>
      <c r="D40" s="776"/>
      <c r="E40" s="776"/>
      <c r="F40" s="776"/>
      <c r="G40" s="776"/>
      <c r="H40" s="776"/>
      <c r="I40" s="776"/>
      <c r="J40" s="776"/>
      <c r="K40" s="776"/>
      <c r="L40" s="776"/>
      <c r="M40" s="776"/>
      <c r="N40" s="776"/>
      <c r="O40" s="776"/>
      <c r="P40" s="776"/>
      <c r="Q40" s="776"/>
      <c r="R40" s="776"/>
      <c r="S40" s="776"/>
      <c r="T40" s="776"/>
      <c r="U40" s="776"/>
      <c r="V40" s="776"/>
      <c r="W40" s="776"/>
      <c r="X40" s="776"/>
      <c r="Y40" s="776"/>
      <c r="Z40" s="776"/>
      <c r="AA40" s="776"/>
      <c r="AB40" s="776"/>
      <c r="AC40" s="776"/>
      <c r="AD40" s="776"/>
      <c r="AE40" s="776"/>
      <c r="AF40" s="776"/>
      <c r="AG40" s="776"/>
      <c r="AH40" s="776"/>
      <c r="AI40" s="776"/>
      <c r="AJ40" s="91"/>
    </row>
    <row r="41" spans="1:36" s="79" customFormat="1" ht="20.45" customHeight="1">
      <c r="A41" s="596"/>
      <c r="B41" s="936"/>
      <c r="C41" s="937"/>
      <c r="D41" s="937"/>
      <c r="E41" s="937"/>
      <c r="F41" s="937"/>
      <c r="G41" s="937"/>
      <c r="H41" s="937"/>
      <c r="I41" s="937"/>
      <c r="J41" s="937"/>
      <c r="K41" s="937"/>
      <c r="L41" s="937"/>
      <c r="M41" s="937"/>
      <c r="N41" s="937"/>
      <c r="O41" s="937"/>
      <c r="P41" s="937"/>
      <c r="Q41" s="937"/>
      <c r="R41" s="937"/>
      <c r="S41" s="937"/>
      <c r="T41" s="937"/>
      <c r="U41" s="937"/>
      <c r="V41" s="937"/>
      <c r="W41" s="938"/>
      <c r="X41" s="596"/>
      <c r="Y41" s="596"/>
      <c r="Z41" s="596"/>
      <c r="AA41" s="596"/>
      <c r="AB41" s="596"/>
      <c r="AC41" s="596"/>
      <c r="AD41" s="596"/>
      <c r="AE41" s="596"/>
      <c r="AF41" s="596"/>
      <c r="AG41" s="596"/>
      <c r="AH41" s="596"/>
      <c r="AI41" s="596"/>
      <c r="AJ41" s="91"/>
    </row>
    <row r="42" spans="1:36" s="79" customFormat="1" ht="15" customHeight="1">
      <c r="A42" s="929" t="s">
        <v>367</v>
      </c>
      <c r="B42" s="929"/>
      <c r="C42" s="929"/>
      <c r="D42" s="929"/>
      <c r="E42" s="929"/>
      <c r="F42" s="929"/>
      <c r="G42" s="929"/>
      <c r="H42" s="929"/>
      <c r="I42" s="929"/>
      <c r="J42" s="929"/>
      <c r="K42" s="929"/>
      <c r="L42" s="929"/>
      <c r="M42" s="929"/>
      <c r="N42" s="929"/>
      <c r="O42" s="929"/>
      <c r="P42" s="929"/>
      <c r="Q42" s="929"/>
      <c r="R42" s="929"/>
      <c r="S42" s="929"/>
      <c r="T42" s="929"/>
      <c r="U42" s="929"/>
      <c r="V42" s="929"/>
      <c r="W42" s="929"/>
      <c r="X42" s="929"/>
      <c r="Y42" s="929"/>
      <c r="Z42" s="929"/>
      <c r="AA42" s="929"/>
      <c r="AB42" s="929"/>
      <c r="AC42" s="929"/>
      <c r="AD42" s="929"/>
      <c r="AE42" s="929"/>
      <c r="AF42" s="929"/>
      <c r="AG42" s="929"/>
      <c r="AH42" s="929"/>
      <c r="AI42" s="929"/>
    </row>
    <row r="43" spans="1:36" ht="2.25" customHeight="1">
      <c r="A43" s="100"/>
      <c r="B43" s="447"/>
      <c r="C43" s="447"/>
      <c r="D43" s="447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7"/>
    </row>
    <row r="44" spans="1:36" ht="15" customHeight="1">
      <c r="A44" s="864" t="s">
        <v>950</v>
      </c>
      <c r="B44" s="865"/>
      <c r="C44" s="865"/>
      <c r="D44" s="865"/>
      <c r="E44" s="865"/>
      <c r="F44" s="865"/>
      <c r="G44" s="865"/>
      <c r="H44" s="865"/>
      <c r="I44" s="865"/>
      <c r="J44" s="865"/>
      <c r="K44" s="865"/>
      <c r="L44" s="866"/>
      <c r="M44" s="864" t="s">
        <v>368</v>
      </c>
      <c r="N44" s="865"/>
      <c r="O44" s="865"/>
      <c r="P44" s="865"/>
      <c r="Q44" s="865"/>
      <c r="R44" s="865"/>
      <c r="S44" s="865"/>
      <c r="T44" s="865"/>
      <c r="U44" s="865"/>
      <c r="V44" s="865"/>
      <c r="W44" s="865"/>
      <c r="X44" s="866"/>
      <c r="Y44" s="864" t="s">
        <v>765</v>
      </c>
      <c r="Z44" s="865"/>
      <c r="AA44" s="865"/>
      <c r="AB44" s="865"/>
      <c r="AC44" s="865"/>
      <c r="AD44" s="865"/>
      <c r="AE44" s="865"/>
      <c r="AF44" s="865"/>
      <c r="AG44" s="865"/>
      <c r="AH44" s="865"/>
      <c r="AI44" s="866"/>
    </row>
    <row r="45" spans="1:36" ht="21.6" customHeight="1">
      <c r="A45" s="870"/>
      <c r="B45" s="871"/>
      <c r="C45" s="871"/>
      <c r="D45" s="871"/>
      <c r="E45" s="871"/>
      <c r="F45" s="871"/>
      <c r="G45" s="871"/>
      <c r="H45" s="871"/>
      <c r="I45" s="871"/>
      <c r="J45" s="871"/>
      <c r="K45" s="871"/>
      <c r="L45" s="872"/>
      <c r="M45" s="873"/>
      <c r="N45" s="874"/>
      <c r="O45" s="874"/>
      <c r="P45" s="874"/>
      <c r="Q45" s="874"/>
      <c r="R45" s="874"/>
      <c r="S45" s="874"/>
      <c r="T45" s="874"/>
      <c r="U45" s="874"/>
      <c r="V45" s="874"/>
      <c r="W45" s="874"/>
      <c r="X45" s="875"/>
      <c r="Y45" s="867" t="s">
        <v>86</v>
      </c>
      <c r="Z45" s="868"/>
      <c r="AA45" s="868"/>
      <c r="AB45" s="868"/>
      <c r="AC45" s="868"/>
      <c r="AD45" s="868"/>
      <c r="AE45" s="868"/>
      <c r="AF45" s="868"/>
      <c r="AG45" s="868"/>
      <c r="AH45" s="868"/>
      <c r="AI45" s="869"/>
    </row>
    <row r="46" spans="1:36" ht="15" customHeight="1">
      <c r="A46" s="864" t="s">
        <v>766</v>
      </c>
      <c r="B46" s="865"/>
      <c r="C46" s="865"/>
      <c r="D46" s="865"/>
      <c r="E46" s="865"/>
      <c r="F46" s="865"/>
      <c r="G46" s="865"/>
      <c r="H46" s="865"/>
      <c r="I46" s="865"/>
      <c r="J46" s="865"/>
      <c r="K46" s="865"/>
      <c r="L46" s="866"/>
      <c r="M46" s="864" t="s">
        <v>767</v>
      </c>
      <c r="N46" s="865"/>
      <c r="O46" s="865"/>
      <c r="P46" s="865"/>
      <c r="Q46" s="865"/>
      <c r="R46" s="865"/>
      <c r="S46" s="865"/>
      <c r="T46" s="865"/>
      <c r="U46" s="865"/>
      <c r="V46" s="865"/>
      <c r="W46" s="865"/>
      <c r="X46" s="865"/>
      <c r="Y46" s="865"/>
      <c r="Z46" s="865"/>
      <c r="AA46" s="865"/>
      <c r="AB46" s="865"/>
      <c r="AC46" s="865"/>
      <c r="AD46" s="865"/>
      <c r="AE46" s="865"/>
      <c r="AF46" s="865"/>
      <c r="AG46" s="865"/>
      <c r="AH46" s="865"/>
      <c r="AI46" s="866"/>
    </row>
    <row r="47" spans="1:36" ht="15" customHeight="1">
      <c r="A47" s="870"/>
      <c r="B47" s="871"/>
      <c r="C47" s="871"/>
      <c r="D47" s="871"/>
      <c r="E47" s="871"/>
      <c r="F47" s="871"/>
      <c r="G47" s="871"/>
      <c r="H47" s="871"/>
      <c r="I47" s="871"/>
      <c r="J47" s="871"/>
      <c r="K47" s="871"/>
      <c r="L47" s="872"/>
      <c r="M47" s="933"/>
      <c r="N47" s="934"/>
      <c r="O47" s="934"/>
      <c r="P47" s="934"/>
      <c r="Q47" s="934"/>
      <c r="R47" s="934"/>
      <c r="S47" s="934"/>
      <c r="T47" s="934"/>
      <c r="U47" s="934"/>
      <c r="V47" s="934"/>
      <c r="W47" s="934"/>
      <c r="X47" s="934"/>
      <c r="Y47" s="934"/>
      <c r="Z47" s="934"/>
      <c r="AA47" s="934"/>
      <c r="AB47" s="934"/>
      <c r="AC47" s="934"/>
      <c r="AD47" s="934"/>
      <c r="AE47" s="934"/>
      <c r="AF47" s="934"/>
      <c r="AG47" s="934"/>
      <c r="AH47" s="934"/>
      <c r="AI47" s="935"/>
    </row>
    <row r="48" spans="1:36" ht="15" customHeight="1">
      <c r="A48" s="864" t="s">
        <v>768</v>
      </c>
      <c r="B48" s="865"/>
      <c r="C48" s="865"/>
      <c r="D48" s="865"/>
      <c r="E48" s="865"/>
      <c r="F48" s="865"/>
      <c r="G48" s="865"/>
      <c r="H48" s="865"/>
      <c r="I48" s="865"/>
      <c r="J48" s="865"/>
      <c r="K48" s="865"/>
      <c r="L48" s="866"/>
      <c r="M48" s="864" t="s">
        <v>769</v>
      </c>
      <c r="N48" s="865"/>
      <c r="O48" s="865"/>
      <c r="P48" s="865"/>
      <c r="Q48" s="865"/>
      <c r="R48" s="865"/>
      <c r="S48" s="865"/>
      <c r="T48" s="865"/>
      <c r="U48" s="865"/>
      <c r="V48" s="865"/>
      <c r="W48" s="865"/>
      <c r="X48" s="866"/>
      <c r="Y48" s="864" t="s">
        <v>853</v>
      </c>
      <c r="Z48" s="865"/>
      <c r="AA48" s="865"/>
      <c r="AB48" s="865"/>
      <c r="AC48" s="865"/>
      <c r="AD48" s="865"/>
      <c r="AE48" s="865"/>
      <c r="AF48" s="865"/>
      <c r="AG48" s="865"/>
      <c r="AH48" s="865"/>
      <c r="AI48" s="866"/>
    </row>
    <row r="49" spans="1:35" ht="15" customHeight="1">
      <c r="A49" s="870"/>
      <c r="B49" s="871"/>
      <c r="C49" s="871"/>
      <c r="D49" s="871"/>
      <c r="E49" s="871"/>
      <c r="F49" s="871"/>
      <c r="G49" s="871"/>
      <c r="H49" s="871"/>
      <c r="I49" s="871"/>
      <c r="J49" s="871"/>
      <c r="K49" s="871"/>
      <c r="L49" s="872"/>
      <c r="M49" s="873"/>
      <c r="N49" s="874"/>
      <c r="O49" s="874"/>
      <c r="P49" s="874"/>
      <c r="Q49" s="874"/>
      <c r="R49" s="874"/>
      <c r="S49" s="874"/>
      <c r="T49" s="874"/>
      <c r="U49" s="874"/>
      <c r="V49" s="874"/>
      <c r="W49" s="874"/>
      <c r="X49" s="875"/>
      <c r="Y49" s="930" t="s">
        <v>86</v>
      </c>
      <c r="Z49" s="931"/>
      <c r="AA49" s="931"/>
      <c r="AB49" s="931"/>
      <c r="AC49" s="931"/>
      <c r="AD49" s="931"/>
      <c r="AE49" s="931"/>
      <c r="AF49" s="931"/>
      <c r="AG49" s="931"/>
      <c r="AH49" s="931"/>
      <c r="AI49" s="932"/>
    </row>
    <row r="50" spans="1:35" ht="6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448"/>
      <c r="L50" s="448"/>
      <c r="M50" s="442"/>
      <c r="N50" s="442"/>
      <c r="O50" s="442"/>
      <c r="P50" s="442"/>
      <c r="Q50" s="442"/>
      <c r="R50" s="442"/>
      <c r="S50" s="442"/>
      <c r="T50" s="442"/>
      <c r="U50" s="448"/>
      <c r="V50" s="448"/>
      <c r="W50" s="448"/>
      <c r="X50" s="448"/>
      <c r="Y50" s="448"/>
      <c r="Z50" s="448"/>
      <c r="AA50" s="448"/>
      <c r="AB50" s="448"/>
      <c r="AC50" s="448"/>
      <c r="AD50" s="448"/>
      <c r="AE50" s="448"/>
      <c r="AF50" s="98"/>
      <c r="AG50" s="446"/>
      <c r="AH50" s="446"/>
      <c r="AI50" s="446"/>
    </row>
    <row r="51" spans="1:35" s="105" customFormat="1" ht="15" customHeight="1">
      <c r="A51" s="879" t="s">
        <v>443</v>
      </c>
      <c r="B51" s="879"/>
      <c r="C51" s="879"/>
      <c r="D51" s="879"/>
      <c r="E51" s="879"/>
      <c r="F51" s="879"/>
      <c r="G51" s="879"/>
      <c r="H51" s="879"/>
      <c r="I51" s="879"/>
      <c r="J51" s="879"/>
      <c r="K51" s="879"/>
      <c r="L51" s="879"/>
      <c r="M51" s="879"/>
      <c r="N51" s="879"/>
      <c r="O51" s="879"/>
      <c r="P51" s="879"/>
      <c r="Q51" s="879"/>
      <c r="R51" s="879"/>
      <c r="S51" s="879"/>
      <c r="T51" s="104"/>
      <c r="U51" s="104"/>
      <c r="V51" s="876" t="s">
        <v>13</v>
      </c>
      <c r="W51" s="877"/>
      <c r="X51" s="454"/>
      <c r="Y51" s="878" t="s">
        <v>14</v>
      </c>
      <c r="Z51" s="877"/>
      <c r="AA51" s="444"/>
      <c r="AB51" s="104"/>
      <c r="AC51" s="104"/>
      <c r="AD51" s="104"/>
      <c r="AE51" s="104"/>
      <c r="AF51" s="104"/>
      <c r="AG51" s="104"/>
      <c r="AH51" s="104"/>
      <c r="AI51" s="104"/>
    </row>
    <row r="52" spans="1:35" s="105" customFormat="1" ht="44.25" customHeight="1">
      <c r="A52" s="879" t="s">
        <v>369</v>
      </c>
      <c r="B52" s="879"/>
      <c r="C52" s="879"/>
      <c r="D52" s="879"/>
      <c r="E52" s="879"/>
      <c r="F52" s="879"/>
      <c r="G52" s="879"/>
      <c r="H52" s="104"/>
      <c r="I52" s="879" t="s">
        <v>425</v>
      </c>
      <c r="J52" s="879"/>
      <c r="K52" s="879"/>
      <c r="L52" s="879"/>
      <c r="M52" s="879"/>
      <c r="N52" s="879"/>
      <c r="O52" s="879"/>
      <c r="P52" s="879"/>
      <c r="Q52" s="879"/>
      <c r="R52" s="879" t="s">
        <v>370</v>
      </c>
      <c r="S52" s="879"/>
      <c r="T52" s="879"/>
      <c r="U52" s="879"/>
      <c r="V52" s="879"/>
      <c r="W52" s="879"/>
      <c r="X52" s="879"/>
      <c r="Y52" s="879"/>
      <c r="Z52" s="879"/>
      <c r="AA52" s="879"/>
      <c r="AB52" s="879"/>
      <c r="AC52" s="103"/>
      <c r="AD52" s="103"/>
      <c r="AE52" s="103"/>
      <c r="AF52" s="103"/>
      <c r="AG52" s="103" t="s">
        <v>181</v>
      </c>
      <c r="AH52" s="103"/>
      <c r="AI52" s="103"/>
    </row>
    <row r="53" spans="1:35" s="105" customFormat="1" ht="15" customHeight="1">
      <c r="A53" s="923" t="s">
        <v>277</v>
      </c>
      <c r="B53" s="924"/>
      <c r="C53" s="924"/>
      <c r="D53" s="924"/>
      <c r="E53" s="924"/>
      <c r="F53" s="924"/>
      <c r="G53" s="925"/>
      <c r="H53" s="106"/>
      <c r="I53" s="862"/>
      <c r="J53" s="863"/>
      <c r="K53" s="395" t="s">
        <v>684</v>
      </c>
      <c r="L53" s="862"/>
      <c r="M53" s="863"/>
      <c r="N53" s="395" t="s">
        <v>684</v>
      </c>
      <c r="O53" s="862"/>
      <c r="P53" s="928"/>
      <c r="Q53" s="106"/>
      <c r="R53" s="862" t="s">
        <v>86</v>
      </c>
      <c r="S53" s="926"/>
      <c r="T53" s="926"/>
      <c r="U53" s="926"/>
      <c r="V53" s="926"/>
      <c r="W53" s="926"/>
      <c r="X53" s="863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</row>
    <row r="54" spans="1:35" s="120" customFormat="1" ht="18.75" customHeight="1">
      <c r="A54" s="927" t="s">
        <v>770</v>
      </c>
      <c r="B54" s="927"/>
      <c r="C54" s="927"/>
      <c r="D54" s="927"/>
      <c r="E54" s="927"/>
      <c r="F54" s="927"/>
      <c r="G54" s="927"/>
      <c r="H54" s="927"/>
      <c r="I54" s="927"/>
      <c r="J54" s="927"/>
      <c r="K54" s="927"/>
      <c r="L54" s="927"/>
      <c r="M54" s="927"/>
      <c r="N54" s="927"/>
      <c r="O54" s="927"/>
      <c r="P54" s="927"/>
      <c r="Q54" s="927"/>
      <c r="R54" s="927"/>
      <c r="S54" s="927"/>
      <c r="T54" s="927"/>
      <c r="U54" s="927"/>
      <c r="V54" s="927"/>
      <c r="W54" s="927"/>
      <c r="X54" s="927"/>
      <c r="Y54" s="927"/>
      <c r="Z54" s="927"/>
      <c r="AA54" s="927"/>
      <c r="AB54" s="927"/>
      <c r="AC54" s="927"/>
      <c r="AD54" s="927"/>
      <c r="AE54" s="927"/>
      <c r="AF54" s="927"/>
      <c r="AG54" s="927"/>
      <c r="AH54" s="927"/>
      <c r="AI54" s="927"/>
    </row>
    <row r="55" spans="1:35" ht="6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</row>
    <row r="56" spans="1:35" ht="22.5" customHeight="1">
      <c r="A56" s="800" t="s">
        <v>592</v>
      </c>
      <c r="B56" s="800"/>
      <c r="C56" s="800"/>
      <c r="D56" s="800"/>
      <c r="E56" s="800"/>
      <c r="F56" s="800"/>
      <c r="G56" s="800"/>
      <c r="H56" s="800"/>
      <c r="I56" s="800"/>
      <c r="J56" s="800"/>
      <c r="K56" s="800"/>
      <c r="L56" s="800"/>
      <c r="M56" s="800"/>
      <c r="N56" s="800"/>
      <c r="O56" s="800"/>
      <c r="P56" s="800"/>
      <c r="Q56" s="800"/>
      <c r="R56" s="800"/>
      <c r="S56" s="800"/>
      <c r="T56" s="800"/>
      <c r="U56" s="800"/>
      <c r="V56" s="800"/>
      <c r="W56" s="800"/>
      <c r="X56" s="800"/>
      <c r="Y56" s="800"/>
      <c r="Z56" s="800"/>
      <c r="AA56" s="800"/>
      <c r="AB56" s="800"/>
      <c r="AC56" s="800"/>
      <c r="AD56" s="800"/>
      <c r="AE56" s="800"/>
      <c r="AF56" s="800"/>
      <c r="AG56" s="800"/>
      <c r="AH56" s="800"/>
      <c r="AI56" s="800"/>
    </row>
    <row r="57" spans="1:35" ht="2.25" customHeight="1">
      <c r="A57" s="823"/>
      <c r="B57" s="823"/>
      <c r="C57" s="823"/>
      <c r="D57" s="823"/>
      <c r="E57" s="823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</row>
    <row r="58" spans="1:35" s="110" customFormat="1" ht="10.5" customHeight="1">
      <c r="A58" s="893" t="s">
        <v>371</v>
      </c>
      <c r="B58" s="893"/>
      <c r="C58" s="893"/>
      <c r="D58" s="893"/>
      <c r="E58" s="893"/>
      <c r="F58" s="893"/>
      <c r="G58" s="893"/>
      <c r="H58" s="893" t="s">
        <v>372</v>
      </c>
      <c r="I58" s="893"/>
      <c r="J58" s="893"/>
      <c r="K58" s="893"/>
      <c r="L58" s="893"/>
      <c r="M58" s="893"/>
      <c r="N58" s="893"/>
      <c r="O58" s="893"/>
      <c r="P58" s="893"/>
      <c r="Q58" s="893"/>
      <c r="R58" s="893" t="s">
        <v>373</v>
      </c>
      <c r="S58" s="893"/>
      <c r="T58" s="893"/>
      <c r="U58" s="893"/>
      <c r="V58" s="893"/>
      <c r="W58" s="893"/>
      <c r="X58" s="893"/>
      <c r="Y58" s="893"/>
      <c r="Z58" s="893" t="s">
        <v>374</v>
      </c>
      <c r="AA58" s="893"/>
      <c r="AB58" s="893"/>
      <c r="AC58" s="893"/>
      <c r="AD58" s="893"/>
      <c r="AE58" s="893"/>
      <c r="AF58" s="893"/>
      <c r="AG58" s="893"/>
      <c r="AH58" s="893"/>
      <c r="AI58" s="893"/>
    </row>
    <row r="59" spans="1:35" s="499" customFormat="1" ht="15.95" customHeight="1">
      <c r="A59" s="921" t="s">
        <v>70</v>
      </c>
      <c r="B59" s="921"/>
      <c r="C59" s="921"/>
      <c r="D59" s="921"/>
      <c r="E59" s="921"/>
      <c r="F59" s="921"/>
      <c r="G59" s="921"/>
      <c r="H59" s="922" t="s">
        <v>86</v>
      </c>
      <c r="I59" s="922"/>
      <c r="J59" s="922"/>
      <c r="K59" s="922"/>
      <c r="L59" s="922"/>
      <c r="M59" s="922"/>
      <c r="N59" s="922"/>
      <c r="O59" s="922"/>
      <c r="P59" s="922"/>
      <c r="Q59" s="922"/>
      <c r="R59" s="895"/>
      <c r="S59" s="895"/>
      <c r="T59" s="895"/>
      <c r="U59" s="895"/>
      <c r="V59" s="895"/>
      <c r="W59" s="895"/>
      <c r="X59" s="895"/>
      <c r="Y59" s="895"/>
      <c r="Z59" s="895"/>
      <c r="AA59" s="895"/>
      <c r="AB59" s="895"/>
      <c r="AC59" s="895"/>
      <c r="AD59" s="895"/>
      <c r="AE59" s="895"/>
      <c r="AF59" s="895"/>
      <c r="AG59" s="895"/>
      <c r="AH59" s="895"/>
      <c r="AI59" s="895"/>
    </row>
    <row r="60" spans="1:35" s="112" customFormat="1" ht="10.5" customHeight="1">
      <c r="A60" s="908" t="s">
        <v>375</v>
      </c>
      <c r="B60" s="909"/>
      <c r="C60" s="909"/>
      <c r="D60" s="909"/>
      <c r="E60" s="909"/>
      <c r="F60" s="909"/>
      <c r="G60" s="910"/>
      <c r="H60" s="908" t="s">
        <v>376</v>
      </c>
      <c r="I60" s="909"/>
      <c r="J60" s="909"/>
      <c r="K60" s="909"/>
      <c r="L60" s="909"/>
      <c r="M60" s="909"/>
      <c r="N60" s="909"/>
      <c r="O60" s="909"/>
      <c r="P60" s="909"/>
      <c r="Q60" s="910"/>
      <c r="R60" s="908" t="s">
        <v>377</v>
      </c>
      <c r="S60" s="909"/>
      <c r="T60" s="909"/>
      <c r="U60" s="909"/>
      <c r="V60" s="909"/>
      <c r="W60" s="909"/>
      <c r="X60" s="909"/>
      <c r="Y60" s="910"/>
      <c r="Z60" s="908" t="s">
        <v>378</v>
      </c>
      <c r="AA60" s="909"/>
      <c r="AB60" s="909"/>
      <c r="AC60" s="909"/>
      <c r="AD60" s="909"/>
      <c r="AE60" s="909"/>
      <c r="AF60" s="909"/>
      <c r="AG60" s="909"/>
      <c r="AH60" s="909"/>
      <c r="AI60" s="910"/>
    </row>
    <row r="61" spans="1:35" s="499" customFormat="1" ht="15.95" customHeight="1">
      <c r="A61" s="911"/>
      <c r="B61" s="912"/>
      <c r="C61" s="912"/>
      <c r="D61" s="912"/>
      <c r="E61" s="912"/>
      <c r="F61" s="912"/>
      <c r="G61" s="913"/>
      <c r="H61" s="911"/>
      <c r="I61" s="912"/>
      <c r="J61" s="912"/>
      <c r="K61" s="912"/>
      <c r="L61" s="912"/>
      <c r="M61" s="912"/>
      <c r="N61" s="912"/>
      <c r="O61" s="912"/>
      <c r="P61" s="912"/>
      <c r="Q61" s="913"/>
      <c r="R61" s="911"/>
      <c r="S61" s="912"/>
      <c r="T61" s="912"/>
      <c r="U61" s="912"/>
      <c r="V61" s="912"/>
      <c r="W61" s="912"/>
      <c r="X61" s="912"/>
      <c r="Y61" s="913"/>
      <c r="Z61" s="895"/>
      <c r="AA61" s="895"/>
      <c r="AB61" s="895"/>
      <c r="AC61" s="895"/>
      <c r="AD61" s="895"/>
      <c r="AE61" s="895"/>
      <c r="AF61" s="895"/>
      <c r="AG61" s="895"/>
      <c r="AH61" s="895"/>
      <c r="AI61" s="895"/>
    </row>
    <row r="62" spans="1:35" s="113" customFormat="1" ht="10.5" customHeight="1">
      <c r="A62" s="908" t="s">
        <v>379</v>
      </c>
      <c r="B62" s="909"/>
      <c r="C62" s="909"/>
      <c r="D62" s="909"/>
      <c r="E62" s="909"/>
      <c r="F62" s="909"/>
      <c r="G62" s="910"/>
      <c r="H62" s="908" t="s">
        <v>380</v>
      </c>
      <c r="I62" s="909"/>
      <c r="J62" s="909"/>
      <c r="K62" s="909"/>
      <c r="L62" s="909"/>
      <c r="M62" s="909"/>
      <c r="N62" s="909"/>
      <c r="O62" s="909"/>
      <c r="P62" s="909"/>
      <c r="Q62" s="910"/>
      <c r="R62" s="908" t="s">
        <v>738</v>
      </c>
      <c r="S62" s="909"/>
      <c r="T62" s="909"/>
      <c r="U62" s="909"/>
      <c r="V62" s="909"/>
      <c r="W62" s="909"/>
      <c r="X62" s="909"/>
      <c r="Y62" s="910"/>
      <c r="Z62" s="908" t="s">
        <v>739</v>
      </c>
      <c r="AA62" s="909"/>
      <c r="AB62" s="909"/>
      <c r="AC62" s="909"/>
      <c r="AD62" s="909"/>
      <c r="AE62" s="909"/>
      <c r="AF62" s="909"/>
      <c r="AG62" s="909"/>
      <c r="AH62" s="909"/>
      <c r="AI62" s="910"/>
    </row>
    <row r="63" spans="1:35" s="500" customFormat="1" ht="15.95" customHeight="1">
      <c r="A63" s="911"/>
      <c r="B63" s="912"/>
      <c r="C63" s="912"/>
      <c r="D63" s="912"/>
      <c r="E63" s="912"/>
      <c r="F63" s="912"/>
      <c r="G63" s="913"/>
      <c r="H63" s="911"/>
      <c r="I63" s="912"/>
      <c r="J63" s="912"/>
      <c r="K63" s="912"/>
      <c r="L63" s="912"/>
      <c r="M63" s="912"/>
      <c r="N63" s="912"/>
      <c r="O63" s="912"/>
      <c r="P63" s="912"/>
      <c r="Q63" s="913"/>
      <c r="R63" s="918"/>
      <c r="S63" s="919"/>
      <c r="T63" s="919"/>
      <c r="U63" s="919"/>
      <c r="V63" s="919"/>
      <c r="W63" s="919"/>
      <c r="X63" s="919"/>
      <c r="Y63" s="920"/>
      <c r="Z63" s="918"/>
      <c r="AA63" s="919"/>
      <c r="AB63" s="919"/>
      <c r="AC63" s="919"/>
      <c r="AD63" s="919"/>
      <c r="AE63" s="919"/>
      <c r="AF63" s="919"/>
      <c r="AG63" s="919"/>
      <c r="AH63" s="919"/>
      <c r="AI63" s="920"/>
    </row>
    <row r="64" spans="1:35" s="110" customFormat="1" ht="10.5" customHeight="1">
      <c r="A64" s="908" t="s">
        <v>740</v>
      </c>
      <c r="B64" s="909"/>
      <c r="C64" s="909"/>
      <c r="D64" s="909"/>
      <c r="E64" s="909"/>
      <c r="F64" s="909"/>
      <c r="G64" s="909"/>
      <c r="H64" s="909"/>
      <c r="I64" s="909"/>
      <c r="J64" s="909"/>
      <c r="K64" s="909"/>
      <c r="L64" s="909"/>
      <c r="M64" s="909"/>
      <c r="N64" s="909"/>
      <c r="O64" s="909"/>
      <c r="P64" s="909"/>
      <c r="Q64" s="910"/>
      <c r="R64" s="909" t="s">
        <v>741</v>
      </c>
      <c r="S64" s="909"/>
      <c r="T64" s="909"/>
      <c r="U64" s="909"/>
      <c r="V64" s="909"/>
      <c r="W64" s="909"/>
      <c r="X64" s="909"/>
      <c r="Y64" s="909"/>
      <c r="Z64" s="909"/>
      <c r="AA64" s="909"/>
      <c r="AB64" s="909"/>
      <c r="AC64" s="909"/>
      <c r="AD64" s="909"/>
      <c r="AE64" s="909"/>
      <c r="AF64" s="909"/>
      <c r="AG64" s="909"/>
      <c r="AH64" s="909"/>
      <c r="AI64" s="910"/>
    </row>
    <row r="65" spans="1:35" s="499" customFormat="1" ht="15.95" customHeight="1">
      <c r="A65" s="895"/>
      <c r="B65" s="895"/>
      <c r="C65" s="895"/>
      <c r="D65" s="895"/>
      <c r="E65" s="895"/>
      <c r="F65" s="895"/>
      <c r="G65" s="895"/>
      <c r="H65" s="895"/>
      <c r="I65" s="895"/>
      <c r="J65" s="895"/>
      <c r="K65" s="895"/>
      <c r="L65" s="895"/>
      <c r="M65" s="895"/>
      <c r="N65" s="895"/>
      <c r="O65" s="895"/>
      <c r="P65" s="895"/>
      <c r="Q65" s="895"/>
      <c r="R65" s="895"/>
      <c r="S65" s="895"/>
      <c r="T65" s="895"/>
      <c r="U65" s="895"/>
      <c r="V65" s="895"/>
      <c r="W65" s="895"/>
      <c r="X65" s="895"/>
      <c r="Y65" s="895"/>
      <c r="Z65" s="895"/>
      <c r="AA65" s="895"/>
      <c r="AB65" s="895"/>
      <c r="AC65" s="895"/>
      <c r="AD65" s="895"/>
      <c r="AE65" s="895"/>
      <c r="AF65" s="895"/>
      <c r="AG65" s="895"/>
      <c r="AH65" s="895"/>
      <c r="AI65" s="895"/>
    </row>
    <row r="66" spans="1:35" ht="6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</row>
    <row r="67" spans="1:35" s="79" customFormat="1" ht="22.9" customHeight="1">
      <c r="A67" s="972" t="s">
        <v>962</v>
      </c>
      <c r="B67" s="973"/>
      <c r="C67" s="973"/>
      <c r="D67" s="973"/>
      <c r="E67" s="973"/>
      <c r="F67" s="973"/>
      <c r="G67" s="973"/>
      <c r="H67" s="973"/>
      <c r="I67" s="973"/>
      <c r="J67" s="973"/>
      <c r="K67" s="973"/>
      <c r="L67" s="973"/>
      <c r="M67" s="973"/>
      <c r="N67" s="973"/>
      <c r="O67" s="973"/>
      <c r="P67" s="973"/>
      <c r="Q67" s="973"/>
      <c r="R67" s="973"/>
      <c r="S67" s="973"/>
      <c r="T67" s="973"/>
      <c r="U67" s="973"/>
      <c r="V67" s="973"/>
      <c r="W67" s="973"/>
      <c r="X67" s="973"/>
      <c r="Y67" s="973"/>
      <c r="Z67" s="973"/>
      <c r="AA67" s="973"/>
      <c r="AB67" s="973"/>
      <c r="AC67" s="973"/>
      <c r="AD67" s="973"/>
      <c r="AE67" s="973"/>
      <c r="AF67" s="973"/>
      <c r="AG67" s="973"/>
      <c r="AH67" s="973"/>
      <c r="AI67" s="973"/>
    </row>
    <row r="68" spans="1:35" ht="2.25" customHeight="1">
      <c r="A68" s="100"/>
      <c r="B68" s="494"/>
      <c r="C68" s="494"/>
      <c r="D68" s="494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494"/>
      <c r="P68" s="494"/>
      <c r="Q68" s="494"/>
      <c r="R68" s="494"/>
      <c r="S68" s="494"/>
      <c r="T68" s="494"/>
      <c r="U68" s="494"/>
      <c r="V68" s="494"/>
      <c r="W68" s="494"/>
      <c r="X68" s="494"/>
      <c r="Y68" s="494"/>
      <c r="Z68" s="494"/>
      <c r="AA68" s="494"/>
      <c r="AB68" s="494"/>
      <c r="AC68" s="494"/>
      <c r="AD68" s="494"/>
      <c r="AE68" s="494"/>
      <c r="AF68" s="494"/>
      <c r="AG68" s="494"/>
      <c r="AH68" s="494"/>
      <c r="AI68" s="494"/>
    </row>
    <row r="69" spans="1:35" s="110" customFormat="1" ht="11.25" customHeight="1">
      <c r="A69" s="908" t="s">
        <v>203</v>
      </c>
      <c r="B69" s="909"/>
      <c r="C69" s="909"/>
      <c r="D69" s="909"/>
      <c r="E69" s="909"/>
      <c r="F69" s="909"/>
      <c r="G69" s="910"/>
      <c r="H69" s="893" t="s">
        <v>204</v>
      </c>
      <c r="I69" s="893"/>
      <c r="J69" s="893"/>
      <c r="K69" s="893"/>
      <c r="L69" s="893"/>
      <c r="M69" s="893"/>
      <c r="N69" s="893"/>
      <c r="O69" s="893"/>
      <c r="P69" s="893"/>
      <c r="Q69" s="893"/>
      <c r="R69" s="893" t="s">
        <v>205</v>
      </c>
      <c r="S69" s="893"/>
      <c r="T69" s="893"/>
      <c r="U69" s="893"/>
      <c r="V69" s="893"/>
      <c r="W69" s="893"/>
      <c r="X69" s="893"/>
      <c r="Y69" s="893"/>
      <c r="Z69" s="893" t="s">
        <v>206</v>
      </c>
      <c r="AA69" s="893"/>
      <c r="AB69" s="893"/>
      <c r="AC69" s="893"/>
      <c r="AD69" s="893"/>
      <c r="AE69" s="893"/>
      <c r="AF69" s="893"/>
      <c r="AG69" s="893"/>
      <c r="AH69" s="893"/>
      <c r="AI69" s="893"/>
    </row>
    <row r="70" spans="1:35" s="499" customFormat="1" ht="15.95" customHeight="1">
      <c r="A70" s="971" t="s">
        <v>86</v>
      </c>
      <c r="B70" s="971"/>
      <c r="C70" s="971"/>
      <c r="D70" s="971"/>
      <c r="E70" s="971"/>
      <c r="F70" s="971"/>
      <c r="G70" s="971"/>
      <c r="H70" s="971" t="str">
        <f>IF(A70&lt;&gt;"Polska","nie dotyczy","(wybierz z listy)")</f>
        <v>nie dotyczy</v>
      </c>
      <c r="I70" s="971"/>
      <c r="J70" s="971"/>
      <c r="K70" s="971"/>
      <c r="L70" s="971"/>
      <c r="M70" s="971"/>
      <c r="N70" s="971"/>
      <c r="O70" s="971"/>
      <c r="P70" s="971"/>
      <c r="Q70" s="971"/>
      <c r="R70" s="895" t="str">
        <f>IF(A70&lt;&gt;"Polska","nie dotyczy","")</f>
        <v>nie dotyczy</v>
      </c>
      <c r="S70" s="895"/>
      <c r="T70" s="895"/>
      <c r="U70" s="895"/>
      <c r="V70" s="895"/>
      <c r="W70" s="895"/>
      <c r="X70" s="895"/>
      <c r="Y70" s="895"/>
      <c r="Z70" s="895"/>
      <c r="AA70" s="895"/>
      <c r="AB70" s="895"/>
      <c r="AC70" s="895"/>
      <c r="AD70" s="895"/>
      <c r="AE70" s="895"/>
      <c r="AF70" s="895"/>
      <c r="AG70" s="895"/>
      <c r="AH70" s="895"/>
      <c r="AI70" s="895"/>
    </row>
    <row r="71" spans="1:35" s="112" customFormat="1" ht="11.25" customHeight="1">
      <c r="A71" s="908" t="s">
        <v>210</v>
      </c>
      <c r="B71" s="909"/>
      <c r="C71" s="909"/>
      <c r="D71" s="909"/>
      <c r="E71" s="909"/>
      <c r="F71" s="909"/>
      <c r="G71" s="910"/>
      <c r="H71" s="908" t="s">
        <v>209</v>
      </c>
      <c r="I71" s="909"/>
      <c r="J71" s="909"/>
      <c r="K71" s="909"/>
      <c r="L71" s="909"/>
      <c r="M71" s="909"/>
      <c r="N71" s="909"/>
      <c r="O71" s="909"/>
      <c r="P71" s="909"/>
      <c r="Q71" s="910"/>
      <c r="R71" s="908" t="s">
        <v>208</v>
      </c>
      <c r="S71" s="909"/>
      <c r="T71" s="909"/>
      <c r="U71" s="909"/>
      <c r="V71" s="909"/>
      <c r="W71" s="909"/>
      <c r="X71" s="909"/>
      <c r="Y71" s="910"/>
      <c r="Z71" s="908" t="s">
        <v>207</v>
      </c>
      <c r="AA71" s="909"/>
      <c r="AB71" s="909"/>
      <c r="AC71" s="909"/>
      <c r="AD71" s="909"/>
      <c r="AE71" s="909"/>
      <c r="AF71" s="909"/>
      <c r="AG71" s="909"/>
      <c r="AH71" s="909"/>
      <c r="AI71" s="910"/>
    </row>
    <row r="72" spans="1:35" s="499" customFormat="1" ht="15.95" customHeight="1">
      <c r="A72" s="911"/>
      <c r="B72" s="912"/>
      <c r="C72" s="912"/>
      <c r="D72" s="912"/>
      <c r="E72" s="912"/>
      <c r="F72" s="912"/>
      <c r="G72" s="913"/>
      <c r="H72" s="911"/>
      <c r="I72" s="912"/>
      <c r="J72" s="912"/>
      <c r="K72" s="912"/>
      <c r="L72" s="912"/>
      <c r="M72" s="912"/>
      <c r="N72" s="912"/>
      <c r="O72" s="912"/>
      <c r="P72" s="912"/>
      <c r="Q72" s="913"/>
      <c r="R72" s="911"/>
      <c r="S72" s="912"/>
      <c r="T72" s="912"/>
      <c r="U72" s="912"/>
      <c r="V72" s="912"/>
      <c r="W72" s="912"/>
      <c r="X72" s="912"/>
      <c r="Y72" s="913"/>
      <c r="Z72" s="895"/>
      <c r="AA72" s="895"/>
      <c r="AB72" s="895"/>
      <c r="AC72" s="895"/>
      <c r="AD72" s="895"/>
      <c r="AE72" s="895"/>
      <c r="AF72" s="895"/>
      <c r="AG72" s="895"/>
      <c r="AH72" s="895"/>
      <c r="AI72" s="895"/>
    </row>
    <row r="73" spans="1:35" s="113" customFormat="1" ht="11.25" customHeight="1">
      <c r="A73" s="908" t="s">
        <v>211</v>
      </c>
      <c r="B73" s="909"/>
      <c r="C73" s="909"/>
      <c r="D73" s="909"/>
      <c r="E73" s="909"/>
      <c r="F73" s="909"/>
      <c r="G73" s="910"/>
      <c r="H73" s="908" t="s">
        <v>212</v>
      </c>
      <c r="I73" s="909"/>
      <c r="J73" s="909"/>
      <c r="K73" s="909"/>
      <c r="L73" s="909"/>
      <c r="M73" s="909"/>
      <c r="N73" s="909"/>
      <c r="O73" s="909"/>
      <c r="P73" s="909"/>
      <c r="Q73" s="910"/>
      <c r="R73" s="908" t="s">
        <v>742</v>
      </c>
      <c r="S73" s="909"/>
      <c r="T73" s="909"/>
      <c r="U73" s="909"/>
      <c r="V73" s="909"/>
      <c r="W73" s="909"/>
      <c r="X73" s="909"/>
      <c r="Y73" s="910"/>
      <c r="Z73" s="908" t="s">
        <v>743</v>
      </c>
      <c r="AA73" s="909"/>
      <c r="AB73" s="909"/>
      <c r="AC73" s="909"/>
      <c r="AD73" s="909"/>
      <c r="AE73" s="909"/>
      <c r="AF73" s="909"/>
      <c r="AG73" s="909"/>
      <c r="AH73" s="909"/>
      <c r="AI73" s="910"/>
    </row>
    <row r="74" spans="1:35" s="500" customFormat="1" ht="15.95" customHeight="1">
      <c r="A74" s="911"/>
      <c r="B74" s="912"/>
      <c r="C74" s="912"/>
      <c r="D74" s="912"/>
      <c r="E74" s="912"/>
      <c r="F74" s="912"/>
      <c r="G74" s="913"/>
      <c r="H74" s="911"/>
      <c r="I74" s="912"/>
      <c r="J74" s="912"/>
      <c r="K74" s="912"/>
      <c r="L74" s="912"/>
      <c r="M74" s="912"/>
      <c r="N74" s="912"/>
      <c r="O74" s="912"/>
      <c r="P74" s="912"/>
      <c r="Q74" s="913"/>
      <c r="R74" s="918"/>
      <c r="S74" s="919"/>
      <c r="T74" s="919"/>
      <c r="U74" s="919"/>
      <c r="V74" s="919"/>
      <c r="W74" s="919"/>
      <c r="X74" s="919"/>
      <c r="Y74" s="920"/>
      <c r="Z74" s="918"/>
      <c r="AA74" s="919"/>
      <c r="AB74" s="919"/>
      <c r="AC74" s="919"/>
      <c r="AD74" s="919"/>
      <c r="AE74" s="919"/>
      <c r="AF74" s="919"/>
      <c r="AG74" s="919"/>
      <c r="AH74" s="919"/>
      <c r="AI74" s="920"/>
    </row>
    <row r="75" spans="1:35" s="110" customFormat="1" ht="10.5" customHeight="1">
      <c r="A75" s="915" t="s">
        <v>744</v>
      </c>
      <c r="B75" s="916"/>
      <c r="C75" s="916"/>
      <c r="D75" s="916"/>
      <c r="E75" s="916"/>
      <c r="F75" s="916"/>
      <c r="G75" s="916"/>
      <c r="H75" s="916"/>
      <c r="I75" s="916"/>
      <c r="J75" s="916"/>
      <c r="K75" s="916"/>
      <c r="L75" s="916"/>
      <c r="M75" s="916"/>
      <c r="N75" s="916"/>
      <c r="O75" s="916"/>
      <c r="P75" s="916"/>
      <c r="Q75" s="917"/>
      <c r="R75" s="916" t="s">
        <v>745</v>
      </c>
      <c r="S75" s="916"/>
      <c r="T75" s="916"/>
      <c r="U75" s="916"/>
      <c r="V75" s="916"/>
      <c r="W75" s="916"/>
      <c r="X75" s="916"/>
      <c r="Y75" s="916"/>
      <c r="Z75" s="916"/>
      <c r="AA75" s="916"/>
      <c r="AB75" s="916"/>
      <c r="AC75" s="916"/>
      <c r="AD75" s="916"/>
      <c r="AE75" s="916"/>
      <c r="AF75" s="916"/>
      <c r="AG75" s="916"/>
      <c r="AH75" s="916"/>
      <c r="AI75" s="917"/>
    </row>
    <row r="76" spans="1:35" s="499" customFormat="1" ht="15.95" customHeight="1">
      <c r="A76" s="895"/>
      <c r="B76" s="895"/>
      <c r="C76" s="895"/>
      <c r="D76" s="895"/>
      <c r="E76" s="895"/>
      <c r="F76" s="895"/>
      <c r="G76" s="895"/>
      <c r="H76" s="895"/>
      <c r="I76" s="895"/>
      <c r="J76" s="895"/>
      <c r="K76" s="895"/>
      <c r="L76" s="895"/>
      <c r="M76" s="895"/>
      <c r="N76" s="895"/>
      <c r="O76" s="895"/>
      <c r="P76" s="895"/>
      <c r="Q76" s="895"/>
      <c r="R76" s="895"/>
      <c r="S76" s="895"/>
      <c r="T76" s="895"/>
      <c r="U76" s="895"/>
      <c r="V76" s="895"/>
      <c r="W76" s="895"/>
      <c r="X76" s="895"/>
      <c r="Y76" s="895"/>
      <c r="Z76" s="895"/>
      <c r="AA76" s="895"/>
      <c r="AB76" s="895"/>
      <c r="AC76" s="895"/>
      <c r="AD76" s="895"/>
      <c r="AE76" s="895"/>
      <c r="AF76" s="895"/>
      <c r="AG76" s="895"/>
      <c r="AH76" s="895"/>
      <c r="AI76" s="895"/>
    </row>
    <row r="77" spans="1:35" s="111" customFormat="1" ht="6" customHeigh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</row>
    <row r="78" spans="1:35" s="79" customFormat="1" ht="22.5" customHeight="1">
      <c r="A78" s="914" t="s">
        <v>657</v>
      </c>
      <c r="B78" s="914"/>
      <c r="C78" s="914"/>
      <c r="D78" s="914"/>
      <c r="E78" s="914"/>
      <c r="F78" s="914"/>
      <c r="G78" s="914"/>
      <c r="H78" s="914"/>
      <c r="I78" s="914"/>
      <c r="J78" s="914"/>
      <c r="K78" s="914"/>
      <c r="L78" s="914"/>
      <c r="M78" s="914"/>
      <c r="N78" s="914"/>
      <c r="O78" s="914"/>
      <c r="P78" s="914"/>
      <c r="Q78" s="914"/>
      <c r="R78" s="914"/>
      <c r="S78" s="914"/>
      <c r="T78" s="914"/>
      <c r="U78" s="914"/>
      <c r="V78" s="914"/>
      <c r="W78" s="914"/>
      <c r="X78" s="914"/>
      <c r="Y78" s="914"/>
      <c r="Z78" s="914"/>
      <c r="AA78" s="914"/>
      <c r="AB78" s="914"/>
      <c r="AC78" s="914"/>
      <c r="AD78" s="914"/>
      <c r="AE78" s="914"/>
      <c r="AF78" s="914"/>
      <c r="AG78" s="914"/>
      <c r="AH78" s="914"/>
      <c r="AI78" s="914"/>
    </row>
    <row r="79" spans="1:35" s="79" customFormat="1" ht="2.25" customHeight="1">
      <c r="A79" s="823"/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776"/>
      <c r="O79" s="776"/>
      <c r="P79" s="776"/>
      <c r="Q79" s="776"/>
      <c r="R79" s="776"/>
      <c r="S79" s="776"/>
      <c r="T79" s="776"/>
      <c r="U79" s="776"/>
      <c r="V79" s="776"/>
      <c r="W79" s="776"/>
      <c r="X79" s="776"/>
      <c r="Y79" s="776"/>
      <c r="Z79" s="776"/>
      <c r="AA79" s="776"/>
      <c r="AB79" s="776"/>
      <c r="AC79" s="776"/>
      <c r="AD79" s="776"/>
      <c r="AE79" s="776"/>
      <c r="AF79" s="776"/>
      <c r="AG79" s="776"/>
      <c r="AH79" s="776"/>
      <c r="AI79" s="776"/>
    </row>
    <row r="80" spans="1:35" s="502" customFormat="1" ht="15" customHeight="1">
      <c r="A80" s="905" t="s">
        <v>5</v>
      </c>
      <c r="B80" s="905"/>
      <c r="C80" s="887" t="s">
        <v>141</v>
      </c>
      <c r="D80" s="887"/>
      <c r="E80" s="887"/>
      <c r="F80" s="887"/>
      <c r="G80" s="887"/>
      <c r="H80" s="887"/>
      <c r="I80" s="887"/>
      <c r="J80" s="887"/>
      <c r="K80" s="887"/>
      <c r="L80" s="887"/>
      <c r="M80" s="887" t="s">
        <v>120</v>
      </c>
      <c r="N80" s="887"/>
      <c r="O80" s="887"/>
      <c r="P80" s="887"/>
      <c r="Q80" s="887"/>
      <c r="R80" s="887"/>
      <c r="S80" s="887"/>
      <c r="T80" s="887"/>
      <c r="U80" s="887"/>
      <c r="V80" s="887"/>
      <c r="W80" s="887"/>
      <c r="X80" s="889" t="s">
        <v>121</v>
      </c>
      <c r="Y80" s="889"/>
      <c r="Z80" s="889"/>
      <c r="AA80" s="889"/>
      <c r="AB80" s="889"/>
      <c r="AC80" s="889"/>
      <c r="AD80" s="889"/>
      <c r="AE80" s="889"/>
      <c r="AF80" s="889"/>
      <c r="AG80" s="889"/>
      <c r="AH80" s="889"/>
      <c r="AI80" s="889"/>
    </row>
    <row r="81" spans="1:38" ht="15" customHeight="1">
      <c r="A81" s="907" t="s">
        <v>381</v>
      </c>
      <c r="B81" s="907"/>
      <c r="C81" s="888"/>
      <c r="D81" s="888"/>
      <c r="E81" s="888"/>
      <c r="F81" s="888"/>
      <c r="G81" s="888"/>
      <c r="H81" s="888"/>
      <c r="I81" s="888"/>
      <c r="J81" s="888"/>
      <c r="K81" s="888"/>
      <c r="L81" s="888"/>
      <c r="M81" s="888"/>
      <c r="N81" s="888"/>
      <c r="O81" s="888"/>
      <c r="P81" s="888"/>
      <c r="Q81" s="888"/>
      <c r="R81" s="888"/>
      <c r="S81" s="888"/>
      <c r="T81" s="888"/>
      <c r="U81" s="888"/>
      <c r="V81" s="888"/>
      <c r="W81" s="888"/>
      <c r="X81" s="888"/>
      <c r="Y81" s="888"/>
      <c r="Z81" s="888"/>
      <c r="AA81" s="888"/>
      <c r="AB81" s="888"/>
      <c r="AC81" s="888"/>
      <c r="AD81" s="888"/>
      <c r="AE81" s="888"/>
      <c r="AF81" s="888"/>
      <c r="AG81" s="888"/>
      <c r="AH81" s="888"/>
      <c r="AI81" s="888"/>
    </row>
    <row r="82" spans="1:38" ht="15" customHeight="1">
      <c r="A82" s="907" t="s">
        <v>382</v>
      </c>
      <c r="B82" s="907"/>
      <c r="C82" s="888"/>
      <c r="D82" s="888"/>
      <c r="E82" s="888"/>
      <c r="F82" s="888"/>
      <c r="G82" s="888"/>
      <c r="H82" s="888"/>
      <c r="I82" s="888"/>
      <c r="J82" s="888"/>
      <c r="K82" s="888"/>
      <c r="L82" s="888"/>
      <c r="M82" s="888"/>
      <c r="N82" s="888"/>
      <c r="O82" s="888"/>
      <c r="P82" s="888"/>
      <c r="Q82" s="888"/>
      <c r="R82" s="888"/>
      <c r="S82" s="888"/>
      <c r="T82" s="888"/>
      <c r="U82" s="888"/>
      <c r="V82" s="888"/>
      <c r="W82" s="888"/>
      <c r="X82" s="888"/>
      <c r="Y82" s="888"/>
      <c r="Z82" s="888"/>
      <c r="AA82" s="888"/>
      <c r="AB82" s="888"/>
      <c r="AC82" s="888"/>
      <c r="AD82" s="888"/>
      <c r="AE82" s="888"/>
      <c r="AF82" s="888"/>
      <c r="AG82" s="888"/>
      <c r="AH82" s="888"/>
      <c r="AI82" s="888"/>
    </row>
    <row r="83" spans="1:38" ht="15" customHeight="1">
      <c r="A83" s="907" t="s">
        <v>383</v>
      </c>
      <c r="B83" s="907"/>
      <c r="C83" s="888"/>
      <c r="D83" s="888"/>
      <c r="E83" s="888"/>
      <c r="F83" s="888"/>
      <c r="G83" s="888"/>
      <c r="H83" s="888"/>
      <c r="I83" s="888"/>
      <c r="J83" s="888"/>
      <c r="K83" s="888"/>
      <c r="L83" s="888"/>
      <c r="M83" s="888"/>
      <c r="N83" s="888"/>
      <c r="O83" s="888"/>
      <c r="P83" s="888"/>
      <c r="Q83" s="888"/>
      <c r="R83" s="888"/>
      <c r="S83" s="888"/>
      <c r="T83" s="888"/>
      <c r="U83" s="888"/>
      <c r="V83" s="888"/>
      <c r="W83" s="888"/>
      <c r="X83" s="888"/>
      <c r="Y83" s="888"/>
      <c r="Z83" s="888"/>
      <c r="AA83" s="888"/>
      <c r="AB83" s="888"/>
      <c r="AC83" s="888"/>
      <c r="AD83" s="888"/>
      <c r="AE83" s="888"/>
      <c r="AF83" s="888"/>
      <c r="AG83" s="888"/>
      <c r="AH83" s="888"/>
      <c r="AI83" s="888"/>
    </row>
    <row r="84" spans="1:38" s="453" customFormat="1" ht="15" customHeight="1">
      <c r="A84" s="907" t="s">
        <v>6</v>
      </c>
      <c r="B84" s="907"/>
      <c r="C84" s="888"/>
      <c r="D84" s="888"/>
      <c r="E84" s="888"/>
      <c r="F84" s="888"/>
      <c r="G84" s="888"/>
      <c r="H84" s="888"/>
      <c r="I84" s="888"/>
      <c r="J84" s="888"/>
      <c r="K84" s="888"/>
      <c r="L84" s="888"/>
      <c r="M84" s="888"/>
      <c r="N84" s="888"/>
      <c r="O84" s="888"/>
      <c r="P84" s="888"/>
      <c r="Q84" s="888"/>
      <c r="R84" s="888"/>
      <c r="S84" s="888"/>
      <c r="T84" s="888"/>
      <c r="U84" s="888"/>
      <c r="V84" s="888"/>
      <c r="W84" s="888"/>
      <c r="X84" s="888"/>
      <c r="Y84" s="888"/>
      <c r="Z84" s="888"/>
      <c r="AA84" s="888"/>
      <c r="AB84" s="888"/>
      <c r="AC84" s="888"/>
      <c r="AD84" s="888"/>
      <c r="AE84" s="888"/>
      <c r="AF84" s="888"/>
      <c r="AG84" s="888"/>
      <c r="AH84" s="888"/>
      <c r="AI84" s="888"/>
    </row>
    <row r="85" spans="1:38" s="453" customFormat="1" ht="15" customHeight="1">
      <c r="A85" s="772"/>
      <c r="B85" s="772"/>
      <c r="C85" s="773"/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3"/>
      <c r="O85" s="773"/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</row>
    <row r="86" spans="1:38" ht="10.5" customHeight="1">
      <c r="A86" s="493"/>
      <c r="B86" s="493"/>
      <c r="C86" s="493"/>
      <c r="D86" s="493"/>
      <c r="E86" s="493"/>
      <c r="F86" s="493"/>
      <c r="G86" s="493"/>
      <c r="H86" s="493"/>
      <c r="I86" s="493"/>
      <c r="J86" s="493"/>
      <c r="K86" s="493"/>
      <c r="L86" s="493"/>
      <c r="M86" s="493"/>
      <c r="N86" s="493"/>
      <c r="O86" s="493"/>
      <c r="P86" s="493"/>
      <c r="Q86" s="493"/>
      <c r="R86" s="493"/>
      <c r="S86" s="493"/>
      <c r="T86" s="493"/>
      <c r="U86" s="493"/>
      <c r="V86" s="493"/>
      <c r="W86" s="493"/>
      <c r="X86" s="493"/>
      <c r="Y86" s="493"/>
      <c r="Z86" s="493"/>
      <c r="AA86" s="493"/>
      <c r="AB86" s="493"/>
      <c r="AC86" s="493"/>
      <c r="AD86" s="493"/>
      <c r="AE86" s="493"/>
      <c r="AF86" s="493"/>
      <c r="AG86" s="493"/>
      <c r="AH86" s="493"/>
      <c r="AI86" s="493"/>
      <c r="AK86" s="529" t="s">
        <v>708</v>
      </c>
      <c r="AL86" s="521"/>
    </row>
    <row r="87" spans="1:38" s="79" customFormat="1" ht="15" customHeight="1">
      <c r="A87" s="890" t="s">
        <v>384</v>
      </c>
      <c r="B87" s="890"/>
      <c r="C87" s="890"/>
      <c r="D87" s="890"/>
      <c r="E87" s="890"/>
      <c r="F87" s="890"/>
      <c r="G87" s="890"/>
      <c r="H87" s="890"/>
      <c r="I87" s="890"/>
      <c r="J87" s="890"/>
      <c r="K87" s="890"/>
      <c r="L87" s="890"/>
      <c r="M87" s="890"/>
      <c r="N87" s="890"/>
      <c r="O87" s="890"/>
      <c r="P87" s="890"/>
      <c r="Q87" s="890"/>
      <c r="R87" s="890"/>
      <c r="S87" s="890"/>
      <c r="T87" s="890"/>
      <c r="U87" s="890"/>
      <c r="V87" s="890"/>
      <c r="W87" s="890"/>
      <c r="X87" s="890"/>
      <c r="Y87" s="890"/>
      <c r="Z87" s="890"/>
      <c r="AA87" s="890"/>
      <c r="AB87" s="890"/>
      <c r="AC87" s="890"/>
      <c r="AD87" s="890"/>
      <c r="AE87" s="890"/>
      <c r="AF87" s="890"/>
      <c r="AG87" s="890"/>
      <c r="AH87" s="890"/>
      <c r="AI87" s="890"/>
      <c r="AK87" s="538" t="s">
        <v>709</v>
      </c>
      <c r="AL87" s="521"/>
    </row>
    <row r="88" spans="1:38" ht="2.25" customHeight="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495"/>
      <c r="Z88" s="495"/>
      <c r="AA88" s="495"/>
      <c r="AB88" s="495"/>
      <c r="AC88" s="495"/>
      <c r="AD88" s="495"/>
      <c r="AE88" s="495"/>
      <c r="AF88" s="495"/>
      <c r="AG88" s="495"/>
      <c r="AH88" s="495"/>
      <c r="AI88" s="495"/>
      <c r="AK88" s="521"/>
      <c r="AL88" s="521"/>
    </row>
    <row r="89" spans="1:38" s="61" customFormat="1" ht="9.75" customHeight="1">
      <c r="A89" s="896" t="s">
        <v>385</v>
      </c>
      <c r="B89" s="897"/>
      <c r="C89" s="897"/>
      <c r="D89" s="897"/>
      <c r="E89" s="897"/>
      <c r="F89" s="897"/>
      <c r="G89" s="897"/>
      <c r="H89" s="897"/>
      <c r="I89" s="897"/>
      <c r="J89" s="897"/>
      <c r="K89" s="897"/>
      <c r="L89" s="897"/>
      <c r="M89" s="896" t="s">
        <v>386</v>
      </c>
      <c r="N89" s="897"/>
      <c r="O89" s="897"/>
      <c r="P89" s="897"/>
      <c r="Q89" s="897"/>
      <c r="R89" s="897"/>
      <c r="S89" s="897"/>
      <c r="T89" s="897"/>
      <c r="U89" s="897"/>
      <c r="V89" s="897"/>
      <c r="W89" s="897"/>
      <c r="X89" s="898" t="s">
        <v>912</v>
      </c>
      <c r="Y89" s="899"/>
      <c r="Z89" s="899"/>
      <c r="AA89" s="899"/>
      <c r="AB89" s="899"/>
      <c r="AC89" s="899"/>
      <c r="AD89" s="899"/>
      <c r="AE89" s="899"/>
      <c r="AF89" s="899"/>
      <c r="AG89" s="899"/>
      <c r="AH89" s="899"/>
      <c r="AI89" s="900"/>
      <c r="AK89" s="521"/>
      <c r="AL89" s="521"/>
    </row>
    <row r="90" spans="1:38" s="284" customFormat="1" ht="15.95" customHeight="1">
      <c r="A90" s="901"/>
      <c r="B90" s="902"/>
      <c r="C90" s="902"/>
      <c r="D90" s="902"/>
      <c r="E90" s="902"/>
      <c r="F90" s="902"/>
      <c r="G90" s="902"/>
      <c r="H90" s="902"/>
      <c r="I90" s="902"/>
      <c r="J90" s="902"/>
      <c r="K90" s="902"/>
      <c r="L90" s="902"/>
      <c r="M90" s="901"/>
      <c r="N90" s="902"/>
      <c r="O90" s="902"/>
      <c r="P90" s="902"/>
      <c r="Q90" s="902"/>
      <c r="R90" s="902"/>
      <c r="S90" s="902"/>
      <c r="T90" s="902"/>
      <c r="U90" s="902"/>
      <c r="V90" s="902"/>
      <c r="W90" s="903"/>
      <c r="X90" s="904"/>
      <c r="Y90" s="902"/>
      <c r="Z90" s="902"/>
      <c r="AA90" s="902"/>
      <c r="AB90" s="902"/>
      <c r="AC90" s="902"/>
      <c r="AD90" s="902"/>
      <c r="AE90" s="902"/>
      <c r="AF90" s="902"/>
      <c r="AG90" s="902"/>
      <c r="AH90" s="902"/>
      <c r="AI90" s="903"/>
      <c r="AK90" s="521"/>
      <c r="AL90" s="521"/>
    </row>
    <row r="91" spans="1:38" ht="2.25" customHeight="1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</row>
    <row r="92" spans="1:38" s="79" customFormat="1" ht="15" customHeight="1">
      <c r="A92" s="891" t="s">
        <v>387</v>
      </c>
      <c r="B92" s="891"/>
      <c r="C92" s="891"/>
      <c r="D92" s="891"/>
      <c r="E92" s="891"/>
      <c r="F92" s="891"/>
      <c r="G92" s="891"/>
      <c r="H92" s="891"/>
      <c r="I92" s="891"/>
      <c r="J92" s="891"/>
      <c r="K92" s="891"/>
      <c r="L92" s="891"/>
      <c r="M92" s="891"/>
      <c r="N92" s="891"/>
      <c r="O92" s="891"/>
      <c r="P92" s="891"/>
      <c r="Q92" s="891"/>
      <c r="R92" s="891"/>
      <c r="S92" s="891"/>
      <c r="T92" s="891"/>
      <c r="U92" s="891"/>
      <c r="V92" s="891"/>
      <c r="W92" s="891"/>
      <c r="X92" s="891"/>
      <c r="Y92" s="891"/>
      <c r="Z92" s="891"/>
      <c r="AA92" s="891"/>
      <c r="AB92" s="891"/>
      <c r="AC92" s="891"/>
      <c r="AD92" s="891"/>
      <c r="AE92" s="891"/>
      <c r="AF92" s="891"/>
      <c r="AG92" s="891"/>
      <c r="AH92" s="891"/>
      <c r="AI92" s="891"/>
    </row>
    <row r="93" spans="1:38" ht="2.25" customHeight="1">
      <c r="A93" s="892"/>
      <c r="B93" s="891"/>
      <c r="C93" s="891"/>
      <c r="D93" s="891"/>
      <c r="E93" s="891"/>
      <c r="F93" s="891"/>
      <c r="G93" s="891"/>
      <c r="H93" s="891"/>
      <c r="I93" s="891"/>
      <c r="J93" s="891"/>
      <c r="K93" s="891"/>
      <c r="L93" s="891"/>
      <c r="M93" s="891"/>
      <c r="N93" s="891"/>
      <c r="O93" s="891"/>
      <c r="P93" s="891"/>
      <c r="Q93" s="891"/>
      <c r="R93" s="891"/>
      <c r="S93" s="891"/>
      <c r="T93" s="891"/>
      <c r="U93" s="891"/>
      <c r="V93" s="891"/>
      <c r="W93" s="891"/>
      <c r="X93" s="891"/>
      <c r="Y93" s="891"/>
      <c r="Z93" s="891"/>
      <c r="AA93" s="891"/>
      <c r="AB93" s="891"/>
      <c r="AC93" s="891"/>
      <c r="AD93" s="891"/>
      <c r="AE93" s="891"/>
      <c r="AF93" s="891"/>
      <c r="AG93" s="891"/>
      <c r="AH93" s="891"/>
      <c r="AI93" s="891"/>
    </row>
    <row r="94" spans="1:38" s="110" customFormat="1" ht="9" customHeight="1">
      <c r="A94" s="893" t="s">
        <v>213</v>
      </c>
      <c r="B94" s="893"/>
      <c r="C94" s="893"/>
      <c r="D94" s="893"/>
      <c r="E94" s="893"/>
      <c r="F94" s="893"/>
      <c r="G94" s="893"/>
      <c r="H94" s="893"/>
      <c r="I94" s="893"/>
      <c r="J94" s="893"/>
      <c r="K94" s="893"/>
      <c r="L94" s="893"/>
      <c r="M94" s="893"/>
      <c r="N94" s="893" t="s">
        <v>214</v>
      </c>
      <c r="O94" s="893"/>
      <c r="P94" s="893"/>
      <c r="Q94" s="893"/>
      <c r="R94" s="893"/>
      <c r="S94" s="893"/>
      <c r="T94" s="893"/>
      <c r="U94" s="893"/>
      <c r="V94" s="893"/>
      <c r="W94" s="893"/>
      <c r="X94" s="893"/>
      <c r="Y94" s="893"/>
      <c r="Z94" s="893" t="s">
        <v>771</v>
      </c>
      <c r="AA94" s="893"/>
      <c r="AB94" s="893"/>
      <c r="AC94" s="893"/>
      <c r="AD94" s="893"/>
      <c r="AE94" s="893"/>
      <c r="AF94" s="893"/>
      <c r="AG94" s="893"/>
      <c r="AH94" s="893"/>
      <c r="AI94" s="893"/>
    </row>
    <row r="95" spans="1:38" s="501" customFormat="1" ht="15.95" customHeight="1">
      <c r="A95" s="895"/>
      <c r="B95" s="895"/>
      <c r="C95" s="895"/>
      <c r="D95" s="895"/>
      <c r="E95" s="895"/>
      <c r="F95" s="895"/>
      <c r="G95" s="895"/>
      <c r="H95" s="895"/>
      <c r="I95" s="895"/>
      <c r="J95" s="895"/>
      <c r="K95" s="895"/>
      <c r="L95" s="895"/>
      <c r="M95" s="895"/>
      <c r="N95" s="895"/>
      <c r="O95" s="895"/>
      <c r="P95" s="895"/>
      <c r="Q95" s="895"/>
      <c r="R95" s="895"/>
      <c r="S95" s="895"/>
      <c r="T95" s="895"/>
      <c r="U95" s="895"/>
      <c r="V95" s="895"/>
      <c r="W95" s="895"/>
      <c r="X95" s="895"/>
      <c r="Y95" s="895"/>
      <c r="Z95" s="894"/>
      <c r="AA95" s="894"/>
      <c r="AB95" s="894"/>
      <c r="AC95" s="894"/>
      <c r="AD95" s="894"/>
      <c r="AE95" s="894"/>
      <c r="AF95" s="894"/>
      <c r="AG95" s="894"/>
      <c r="AH95" s="894"/>
      <c r="AI95" s="894"/>
    </row>
    <row r="96" spans="1:38" s="110" customFormat="1" ht="9" customHeight="1">
      <c r="A96" s="893" t="s">
        <v>772</v>
      </c>
      <c r="B96" s="893"/>
      <c r="C96" s="893"/>
      <c r="D96" s="893"/>
      <c r="E96" s="893"/>
      <c r="F96" s="893"/>
      <c r="G96" s="893"/>
      <c r="H96" s="893"/>
      <c r="I96" s="893"/>
      <c r="J96" s="893"/>
      <c r="K96" s="893"/>
      <c r="L96" s="893"/>
      <c r="M96" s="893"/>
      <c r="N96" s="893" t="s">
        <v>773</v>
      </c>
      <c r="O96" s="893"/>
      <c r="P96" s="893"/>
      <c r="Q96" s="893"/>
      <c r="R96" s="893"/>
      <c r="S96" s="893"/>
      <c r="T96" s="893"/>
      <c r="U96" s="893"/>
      <c r="V96" s="893"/>
      <c r="W96" s="893"/>
      <c r="X96" s="893"/>
      <c r="Y96" s="893"/>
      <c r="Z96" s="893"/>
      <c r="AA96" s="893"/>
      <c r="AB96" s="893"/>
      <c r="AC96" s="893"/>
      <c r="AD96" s="893"/>
      <c r="AE96" s="893"/>
      <c r="AF96" s="893"/>
      <c r="AG96" s="893"/>
      <c r="AH96" s="893"/>
      <c r="AI96" s="893"/>
    </row>
    <row r="97" spans="1:35" s="501" customFormat="1" ht="15.95" customHeight="1">
      <c r="A97" s="894"/>
      <c r="B97" s="894"/>
      <c r="C97" s="894"/>
      <c r="D97" s="894"/>
      <c r="E97" s="894"/>
      <c r="F97" s="894"/>
      <c r="G97" s="894"/>
      <c r="H97" s="894"/>
      <c r="I97" s="894"/>
      <c r="J97" s="894"/>
      <c r="K97" s="894"/>
      <c r="L97" s="894"/>
      <c r="M97" s="894"/>
      <c r="N97" s="895"/>
      <c r="O97" s="895"/>
      <c r="P97" s="895"/>
      <c r="Q97" s="895"/>
      <c r="R97" s="895"/>
      <c r="S97" s="895"/>
      <c r="T97" s="895"/>
      <c r="U97" s="895"/>
      <c r="V97" s="895"/>
      <c r="W97" s="895"/>
      <c r="X97" s="895"/>
      <c r="Y97" s="895"/>
      <c r="Z97" s="895"/>
      <c r="AA97" s="895"/>
      <c r="AB97" s="895"/>
      <c r="AC97" s="895"/>
      <c r="AD97" s="895"/>
      <c r="AE97" s="895"/>
      <c r="AF97" s="895"/>
      <c r="AG97" s="895"/>
      <c r="AH97" s="895"/>
      <c r="AI97" s="895"/>
    </row>
    <row r="98" spans="1:35" s="501" customFormat="1" ht="15.95" customHeight="1">
      <c r="A98" s="880" t="s">
        <v>713</v>
      </c>
      <c r="B98" s="881"/>
      <c r="C98" s="881"/>
      <c r="D98" s="881"/>
      <c r="E98" s="881"/>
      <c r="F98" s="881"/>
      <c r="G98" s="881"/>
      <c r="H98" s="881"/>
      <c r="I98" s="881"/>
      <c r="J98" s="881"/>
      <c r="K98" s="881"/>
      <c r="L98" s="881"/>
      <c r="M98" s="881"/>
      <c r="N98" s="881"/>
      <c r="O98" s="881"/>
      <c r="P98" s="881"/>
      <c r="Q98" s="881"/>
      <c r="R98" s="881"/>
      <c r="S98" s="881"/>
      <c r="T98" s="881"/>
      <c r="U98" s="881"/>
      <c r="V98" s="881"/>
      <c r="W98" s="881"/>
      <c r="X98" s="881"/>
      <c r="Y98" s="881"/>
      <c r="Z98" s="881"/>
      <c r="AA98" s="881"/>
      <c r="AB98" s="881"/>
      <c r="AC98" s="881"/>
      <c r="AD98" s="882" t="s">
        <v>86</v>
      </c>
      <c r="AE98" s="883"/>
      <c r="AF98" s="883"/>
      <c r="AG98" s="883"/>
      <c r="AH98" s="883"/>
      <c r="AI98" s="884"/>
    </row>
    <row r="99" spans="1:35" s="111" customFormat="1" ht="13.9" customHeight="1">
      <c r="A99" s="906" t="s">
        <v>774</v>
      </c>
      <c r="B99" s="906"/>
      <c r="C99" s="906"/>
      <c r="D99" s="906"/>
      <c r="E99" s="906"/>
      <c r="F99" s="906"/>
      <c r="G99" s="906"/>
      <c r="H99" s="906"/>
      <c r="I99" s="906"/>
      <c r="J99" s="906"/>
      <c r="K99" s="906"/>
      <c r="L99" s="906"/>
      <c r="M99" s="906"/>
      <c r="N99" s="906"/>
      <c r="O99" s="906"/>
      <c r="P99" s="906"/>
      <c r="Q99" s="906"/>
      <c r="R99" s="906"/>
      <c r="S99" s="906"/>
      <c r="T99" s="906"/>
      <c r="U99" s="906"/>
      <c r="V99" s="906"/>
      <c r="W99" s="906"/>
      <c r="X99" s="906"/>
      <c r="Y99" s="906"/>
      <c r="Z99" s="906"/>
      <c r="AA99" s="906"/>
      <c r="AB99" s="906"/>
      <c r="AC99" s="906"/>
      <c r="AD99" s="906"/>
      <c r="AE99" s="906"/>
      <c r="AF99" s="906"/>
      <c r="AG99" s="906"/>
      <c r="AH99" s="906"/>
      <c r="AI99" s="906"/>
    </row>
    <row r="100" spans="1:35" ht="3" customHeight="1"/>
    <row r="101" spans="1:35" ht="3" hidden="1" customHeight="1"/>
    <row r="102" spans="1:35" ht="12" hidden="1" customHeight="1"/>
    <row r="103" spans="1:35" hidden="1">
      <c r="A103" s="80" t="s">
        <v>86</v>
      </c>
    </row>
    <row r="104" spans="1:35" hidden="1">
      <c r="A104" s="80" t="s">
        <v>122</v>
      </c>
    </row>
    <row r="105" spans="1:35" hidden="1">
      <c r="A105" s="80" t="s">
        <v>123</v>
      </c>
    </row>
    <row r="106" spans="1:35" ht="12.75" hidden="1" customHeight="1"/>
    <row r="107" spans="1:35" hidden="1">
      <c r="C107" s="119" t="s">
        <v>86</v>
      </c>
      <c r="V107" s="119" t="s">
        <v>86</v>
      </c>
    </row>
    <row r="108" spans="1:35" hidden="1">
      <c r="C108" s="119" t="s">
        <v>118</v>
      </c>
      <c r="V108" s="80" t="s">
        <v>394</v>
      </c>
    </row>
    <row r="109" spans="1:35" hidden="1">
      <c r="C109" s="120" t="s">
        <v>124</v>
      </c>
      <c r="V109" s="80" t="s">
        <v>395</v>
      </c>
    </row>
    <row r="110" spans="1:35" hidden="1">
      <c r="C110" s="442" t="s">
        <v>125</v>
      </c>
      <c r="V110" s="80" t="s">
        <v>698</v>
      </c>
    </row>
    <row r="111" spans="1:35" hidden="1">
      <c r="C111" s="442" t="s">
        <v>126</v>
      </c>
      <c r="V111" s="119" t="s">
        <v>86</v>
      </c>
    </row>
    <row r="112" spans="1:35" hidden="1">
      <c r="C112" s="442" t="s">
        <v>127</v>
      </c>
      <c r="V112" s="80" t="s">
        <v>460</v>
      </c>
    </row>
    <row r="113" spans="3:22" hidden="1">
      <c r="C113" s="442"/>
      <c r="V113" s="80" t="s">
        <v>397</v>
      </c>
    </row>
    <row r="114" spans="3:22" hidden="1">
      <c r="C114" s="442"/>
      <c r="V114" s="80" t="s">
        <v>396</v>
      </c>
    </row>
    <row r="115" spans="3:22" hidden="1">
      <c r="C115" s="442"/>
      <c r="V115" s="80" t="s">
        <v>398</v>
      </c>
    </row>
    <row r="116" spans="3:22" hidden="1">
      <c r="C116" s="442"/>
      <c r="V116" s="80" t="s">
        <v>399</v>
      </c>
    </row>
    <row r="117" spans="3:22" hidden="1">
      <c r="C117" s="442"/>
      <c r="V117" s="80" t="s">
        <v>400</v>
      </c>
    </row>
    <row r="118" spans="3:22" hidden="1">
      <c r="C118" s="442"/>
      <c r="V118" s="80" t="s">
        <v>401</v>
      </c>
    </row>
    <row r="119" spans="3:22" hidden="1">
      <c r="C119" s="442"/>
      <c r="V119" s="80" t="s">
        <v>402</v>
      </c>
    </row>
    <row r="120" spans="3:22" hidden="1">
      <c r="C120" s="442"/>
      <c r="V120" s="80" t="s">
        <v>403</v>
      </c>
    </row>
    <row r="121" spans="3:22" hidden="1">
      <c r="C121" s="442"/>
      <c r="V121" s="80" t="s">
        <v>404</v>
      </c>
    </row>
    <row r="122" spans="3:22" hidden="1">
      <c r="C122" s="442"/>
    </row>
    <row r="123" spans="3:22" hidden="1">
      <c r="C123" s="442"/>
      <c r="V123" s="119" t="s">
        <v>86</v>
      </c>
    </row>
    <row r="124" spans="3:22" hidden="1">
      <c r="C124" s="442" t="s">
        <v>128</v>
      </c>
      <c r="V124" s="80" t="s">
        <v>389</v>
      </c>
    </row>
    <row r="125" spans="3:22" hidden="1">
      <c r="C125" s="442" t="s">
        <v>129</v>
      </c>
      <c r="V125" s="80" t="s">
        <v>390</v>
      </c>
    </row>
    <row r="126" spans="3:22" hidden="1">
      <c r="C126" s="442" t="s">
        <v>130</v>
      </c>
      <c r="V126" s="80" t="s">
        <v>391</v>
      </c>
    </row>
    <row r="127" spans="3:22" hidden="1">
      <c r="C127" s="442" t="s">
        <v>131</v>
      </c>
      <c r="V127" s="80" t="s">
        <v>392</v>
      </c>
    </row>
    <row r="128" spans="3:22" hidden="1">
      <c r="V128" s="80" t="s">
        <v>393</v>
      </c>
    </row>
    <row r="129" spans="3:22" hidden="1">
      <c r="C129" s="80" t="s">
        <v>86</v>
      </c>
    </row>
    <row r="130" spans="3:22" hidden="1">
      <c r="C130" s="80" t="s">
        <v>132</v>
      </c>
    </row>
    <row r="131" spans="3:22" hidden="1">
      <c r="C131" s="80" t="s">
        <v>119</v>
      </c>
    </row>
    <row r="132" spans="3:22" hidden="1">
      <c r="C132" s="80" t="s">
        <v>133</v>
      </c>
    </row>
    <row r="133" spans="3:22" hidden="1">
      <c r="C133" s="80" t="s">
        <v>134</v>
      </c>
    </row>
    <row r="134" spans="3:22" hidden="1">
      <c r="C134" s="80" t="s">
        <v>135</v>
      </c>
    </row>
    <row r="135" spans="3:22" hidden="1">
      <c r="C135" s="80" t="s">
        <v>136</v>
      </c>
    </row>
    <row r="136" spans="3:22" hidden="1">
      <c r="C136" s="80" t="s">
        <v>137</v>
      </c>
    </row>
    <row r="137" spans="3:22" hidden="1">
      <c r="C137" s="80" t="s">
        <v>138</v>
      </c>
      <c r="V137" s="80" t="s">
        <v>86</v>
      </c>
    </row>
    <row r="138" spans="3:22" hidden="1">
      <c r="C138" s="80" t="s">
        <v>139</v>
      </c>
      <c r="V138" s="80" t="s">
        <v>405</v>
      </c>
    </row>
    <row r="139" spans="3:22" hidden="1">
      <c r="V139" s="80" t="s">
        <v>406</v>
      </c>
    </row>
    <row r="140" spans="3:22" hidden="1">
      <c r="C140" s="119" t="s">
        <v>86</v>
      </c>
      <c r="V140" s="80" t="s">
        <v>407</v>
      </c>
    </row>
    <row r="141" spans="3:22" hidden="1">
      <c r="C141" s="119" t="s">
        <v>19</v>
      </c>
      <c r="V141" s="80" t="s">
        <v>408</v>
      </c>
    </row>
    <row r="142" spans="3:22" hidden="1">
      <c r="C142" s="80" t="s">
        <v>18</v>
      </c>
      <c r="V142" s="80" t="s">
        <v>409</v>
      </c>
    </row>
    <row r="143" spans="3:22" hidden="1">
      <c r="C143" s="79" t="s">
        <v>20</v>
      </c>
      <c r="V143" s="80" t="s">
        <v>410</v>
      </c>
    </row>
    <row r="144" spans="3:22" hidden="1">
      <c r="C144" s="80" t="s">
        <v>21</v>
      </c>
      <c r="V144" s="80" t="s">
        <v>411</v>
      </c>
    </row>
    <row r="145" spans="3:3" hidden="1">
      <c r="C145" s="80" t="s">
        <v>22</v>
      </c>
    </row>
    <row r="146" spans="3:3" hidden="1">
      <c r="C146" s="80" t="s">
        <v>23</v>
      </c>
    </row>
    <row r="147" spans="3:3" hidden="1">
      <c r="C147" s="80" t="s">
        <v>24</v>
      </c>
    </row>
    <row r="148" spans="3:3" hidden="1">
      <c r="C148" s="110" t="s">
        <v>30</v>
      </c>
    </row>
    <row r="149" spans="3:3" hidden="1">
      <c r="C149" s="80" t="s">
        <v>25</v>
      </c>
    </row>
    <row r="150" spans="3:3" hidden="1">
      <c r="C150" s="80" t="s">
        <v>26</v>
      </c>
    </row>
    <row r="151" spans="3:3" hidden="1">
      <c r="C151" s="80" t="s">
        <v>38</v>
      </c>
    </row>
    <row r="152" spans="3:3" hidden="1">
      <c r="C152" s="80" t="s">
        <v>27</v>
      </c>
    </row>
    <row r="153" spans="3:3" hidden="1">
      <c r="C153" s="80" t="s">
        <v>29</v>
      </c>
    </row>
    <row r="154" spans="3:3" hidden="1">
      <c r="C154" s="110" t="s">
        <v>28</v>
      </c>
    </row>
    <row r="155" spans="3:3" hidden="1"/>
    <row r="156" spans="3:3" hidden="1">
      <c r="C156" s="80" t="s">
        <v>86</v>
      </c>
    </row>
    <row r="157" spans="3:3" hidden="1">
      <c r="C157" s="80" t="s">
        <v>57</v>
      </c>
    </row>
    <row r="158" spans="3:3" hidden="1">
      <c r="C158" s="80" t="s">
        <v>58</v>
      </c>
    </row>
    <row r="159" spans="3:3" hidden="1">
      <c r="C159" s="80" t="s">
        <v>59</v>
      </c>
    </row>
    <row r="160" spans="3:3" hidden="1">
      <c r="C160" s="80" t="s">
        <v>60</v>
      </c>
    </row>
    <row r="161" spans="3:3" hidden="1">
      <c r="C161" s="80" t="s">
        <v>61</v>
      </c>
    </row>
    <row r="162" spans="3:3" hidden="1">
      <c r="C162" s="80" t="s">
        <v>62</v>
      </c>
    </row>
    <row r="163" spans="3:3" hidden="1">
      <c r="C163" s="80" t="s">
        <v>63</v>
      </c>
    </row>
    <row r="164" spans="3:3" hidden="1">
      <c r="C164" s="80" t="s">
        <v>64</v>
      </c>
    </row>
    <row r="165" spans="3:3" hidden="1">
      <c r="C165" s="80" t="s">
        <v>65</v>
      </c>
    </row>
    <row r="166" spans="3:3" hidden="1">
      <c r="C166" s="80" t="s">
        <v>66</v>
      </c>
    </row>
    <row r="167" spans="3:3" hidden="1">
      <c r="C167" s="80" t="s">
        <v>67</v>
      </c>
    </row>
    <row r="168" spans="3:3" hidden="1">
      <c r="C168" s="80" t="s">
        <v>414</v>
      </c>
    </row>
    <row r="169" spans="3:3" hidden="1">
      <c r="C169" s="80" t="s">
        <v>69</v>
      </c>
    </row>
    <row r="170" spans="3:3" hidden="1">
      <c r="C170" s="80" t="s">
        <v>70</v>
      </c>
    </row>
    <row r="171" spans="3:3" hidden="1">
      <c r="C171" s="80" t="s">
        <v>71</v>
      </c>
    </row>
    <row r="172" spans="3:3" hidden="1">
      <c r="C172" s="80" t="s">
        <v>72</v>
      </c>
    </row>
    <row r="173" spans="3:3" hidden="1">
      <c r="C173" s="80" t="s">
        <v>73</v>
      </c>
    </row>
    <row r="174" spans="3:3" hidden="1">
      <c r="C174" s="80" t="s">
        <v>74</v>
      </c>
    </row>
    <row r="175" spans="3:3" hidden="1">
      <c r="C175" s="80" t="s">
        <v>75</v>
      </c>
    </row>
    <row r="176" spans="3:3" hidden="1">
      <c r="C176" s="80" t="s">
        <v>76</v>
      </c>
    </row>
    <row r="177" spans="3:3" hidden="1">
      <c r="C177" s="80" t="s">
        <v>77</v>
      </c>
    </row>
    <row r="178" spans="3:3" hidden="1">
      <c r="C178" s="80" t="s">
        <v>78</v>
      </c>
    </row>
    <row r="179" spans="3:3" hidden="1">
      <c r="C179" s="80" t="s">
        <v>79</v>
      </c>
    </row>
    <row r="180" spans="3:3" hidden="1">
      <c r="C180" s="80" t="s">
        <v>80</v>
      </c>
    </row>
    <row r="181" spans="3:3" hidden="1">
      <c r="C181" s="80" t="s">
        <v>81</v>
      </c>
    </row>
    <row r="182" spans="3:3" hidden="1">
      <c r="C182" s="80" t="s">
        <v>82</v>
      </c>
    </row>
    <row r="183" spans="3:3" hidden="1">
      <c r="C183" s="80" t="s">
        <v>83</v>
      </c>
    </row>
    <row r="184" spans="3:3" hidden="1">
      <c r="C184" s="80" t="s">
        <v>84</v>
      </c>
    </row>
    <row r="185" spans="3:3" hidden="1"/>
    <row r="186" spans="3:3" hidden="1"/>
    <row r="187" spans="3:3" hidden="1">
      <c r="C187" s="80" t="s">
        <v>86</v>
      </c>
    </row>
    <row r="188" spans="3:3" hidden="1">
      <c r="C188" s="80" t="s">
        <v>144</v>
      </c>
    </row>
    <row r="189" spans="3:3" hidden="1">
      <c r="C189" s="80" t="s">
        <v>145</v>
      </c>
    </row>
    <row r="190" spans="3:3" hidden="1">
      <c r="C190" s="80" t="s">
        <v>146</v>
      </c>
    </row>
    <row r="191" spans="3:3" hidden="1">
      <c r="C191" s="80" t="s">
        <v>147</v>
      </c>
    </row>
    <row r="192" spans="3:3" hidden="1">
      <c r="C192" s="80" t="s">
        <v>148</v>
      </c>
    </row>
    <row r="193" spans="3:3" hidden="1">
      <c r="C193" s="80" t="s">
        <v>149</v>
      </c>
    </row>
    <row r="194" spans="3:3" hidden="1">
      <c r="C194" s="80" t="s">
        <v>150</v>
      </c>
    </row>
    <row r="195" spans="3:3" hidden="1">
      <c r="C195" s="80" t="s">
        <v>151</v>
      </c>
    </row>
    <row r="196" spans="3:3" hidden="1">
      <c r="C196" s="80" t="s">
        <v>152</v>
      </c>
    </row>
    <row r="197" spans="3:3" hidden="1">
      <c r="C197" s="80" t="s">
        <v>153</v>
      </c>
    </row>
    <row r="198" spans="3:3" hidden="1">
      <c r="C198" s="80" t="s">
        <v>154</v>
      </c>
    </row>
    <row r="199" spans="3:3" hidden="1"/>
    <row r="200" spans="3:3" hidden="1"/>
    <row r="201" spans="3:3" ht="13.15" customHeight="1"/>
  </sheetData>
  <sheetProtection formatCells="0" formatRows="0" insertRows="0" deleteRows="0"/>
  <customSheetViews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2014-2020_19.2/3/z&amp;R&amp;8Strona &amp;P z &amp;N</oddFooter>
      </headerFooter>
    </customSheetView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2014-2020_19.2/3.1/r&amp;R&amp;8Strona &amp;P z &amp;N</oddFooter>
      </headerFooter>
    </customSheetView>
  </customSheetViews>
  <mergeCells count="175"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</mergeCells>
  <dataValidations count="24">
    <dataValidation type="list" allowBlank="1" showInputMessage="1" showErrorMessage="1" sqref="Y30:AI31 AA32:AI32">
      <formula1>$V$137:$V$144</formula1>
    </dataValidation>
    <dataValidation type="list" allowBlank="1" showInputMessage="1" showErrorMessage="1" sqref="Y27">
      <formula1>$V$123:$V$128</formula1>
    </dataValidation>
    <dataValidation type="list" allowBlank="1" showInputMessage="1" showErrorMessage="1" sqref="AA24 M24:V25">
      <formula1>$V$107:$V$109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&#10;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8:AI98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2014-2020_19.2/4z&amp;R&amp;8Strona &amp;P z &amp;N</oddFooter>
  </headerFooter>
  <rowBreaks count="1" manualBreakCount="1">
    <brk id="55" max="35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AH174"/>
  <sheetViews>
    <sheetView showGridLines="0" showWhiteSpace="0" view="pageBreakPreview" topLeftCell="A63" zoomScaleNormal="190" zoomScaleSheetLayoutView="100" zoomScalePageLayoutView="110" workbookViewId="0">
      <selection activeCell="A88" sqref="A88:AF89"/>
    </sheetView>
  </sheetViews>
  <sheetFormatPr defaultColWidth="9.140625" defaultRowHeight="12"/>
  <cols>
    <col min="1" max="1" width="3.140625" style="78" customWidth="1"/>
    <col min="2" max="14" width="3" style="78" customWidth="1"/>
    <col min="15" max="16" width="2.7109375" style="78" customWidth="1"/>
    <col min="17" max="28" width="3" style="78" customWidth="1"/>
    <col min="29" max="32" width="2.85546875" style="78" customWidth="1"/>
    <col min="33" max="33" width="7.7109375" style="77" customWidth="1"/>
    <col min="34" max="34" width="9.140625" style="77"/>
    <col min="35" max="16384" width="9.140625" style="78"/>
  </cols>
  <sheetData>
    <row r="1" spans="1:34" ht="15" customHeight="1">
      <c r="A1" s="1009" t="s">
        <v>333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10"/>
      <c r="M1" s="1010"/>
      <c r="N1" s="1010"/>
      <c r="O1" s="1010"/>
      <c r="P1" s="1010"/>
      <c r="Q1" s="1010"/>
      <c r="R1" s="1010"/>
      <c r="S1" s="1010"/>
      <c r="T1" s="1010"/>
      <c r="U1" s="1010"/>
      <c r="V1" s="1010"/>
      <c r="W1" s="1010"/>
      <c r="X1" s="1010"/>
      <c r="Y1" s="1010"/>
      <c r="Z1" s="1010"/>
      <c r="AA1" s="1010"/>
      <c r="AB1" s="1010"/>
      <c r="AC1" s="1010"/>
      <c r="AD1" s="1010"/>
      <c r="AE1" s="1010"/>
      <c r="AF1" s="1010"/>
    </row>
    <row r="2" spans="1:34" ht="2.2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4" s="68" customFormat="1" ht="15" customHeight="1">
      <c r="A3" s="1020" t="s">
        <v>485</v>
      </c>
      <c r="B3" s="1020"/>
      <c r="C3" s="1020"/>
      <c r="D3" s="1020"/>
      <c r="E3" s="1020"/>
      <c r="F3" s="1020"/>
      <c r="G3" s="1020"/>
      <c r="H3" s="1020"/>
      <c r="I3" s="1020"/>
      <c r="J3" s="1020"/>
      <c r="K3" s="1020"/>
      <c r="L3" s="1020"/>
      <c r="M3" s="1020"/>
      <c r="N3" s="1020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0"/>
      <c r="AH3" s="70"/>
    </row>
    <row r="4" spans="1:34" s="68" customFormat="1" ht="2.25" customHeight="1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70"/>
      <c r="AH4" s="70"/>
    </row>
    <row r="5" spans="1:34" s="68" customFormat="1" ht="12" customHeight="1">
      <c r="A5" s="1017" t="s">
        <v>215</v>
      </c>
      <c r="B5" s="1018"/>
      <c r="C5" s="1018"/>
      <c r="D5" s="1018"/>
      <c r="E5" s="1018"/>
      <c r="F5" s="1018"/>
      <c r="G5" s="1018"/>
      <c r="H5" s="1018"/>
      <c r="I5" s="1018"/>
      <c r="J5" s="1018"/>
      <c r="K5" s="1018"/>
      <c r="L5" s="1018"/>
      <c r="M5" s="1018"/>
      <c r="N5" s="1018"/>
      <c r="O5" s="1018"/>
      <c r="P5" s="1018"/>
      <c r="Q5" s="1018"/>
      <c r="R5" s="1018"/>
      <c r="S5" s="1018"/>
      <c r="T5" s="1018"/>
      <c r="U5" s="1018"/>
      <c r="V5" s="1018"/>
      <c r="W5" s="1018"/>
      <c r="X5" s="1018"/>
      <c r="Y5" s="1018"/>
      <c r="Z5" s="1018"/>
      <c r="AA5" s="1018"/>
      <c r="AB5" s="1018"/>
      <c r="AC5" s="1018"/>
      <c r="AD5" s="1018"/>
      <c r="AE5" s="1018"/>
      <c r="AF5" s="1019"/>
      <c r="AG5" s="70"/>
      <c r="AH5" s="70"/>
    </row>
    <row r="6" spans="1:34" s="68" customFormat="1" ht="50.1" customHeight="1">
      <c r="A6" s="1021"/>
      <c r="B6" s="1022"/>
      <c r="C6" s="1022"/>
      <c r="D6" s="1022"/>
      <c r="E6" s="1022"/>
      <c r="F6" s="1022"/>
      <c r="G6" s="1022"/>
      <c r="H6" s="1022"/>
      <c r="I6" s="1022"/>
      <c r="J6" s="1022"/>
      <c r="K6" s="1022"/>
      <c r="L6" s="1022"/>
      <c r="M6" s="1022"/>
      <c r="N6" s="1022"/>
      <c r="O6" s="1022"/>
      <c r="P6" s="1022"/>
      <c r="Q6" s="1022"/>
      <c r="R6" s="1022"/>
      <c r="S6" s="1022"/>
      <c r="T6" s="1022"/>
      <c r="U6" s="1022"/>
      <c r="V6" s="1022"/>
      <c r="W6" s="1022"/>
      <c r="X6" s="1022"/>
      <c r="Y6" s="1022"/>
      <c r="Z6" s="1022"/>
      <c r="AA6" s="1022"/>
      <c r="AB6" s="1022"/>
      <c r="AC6" s="1022"/>
      <c r="AD6" s="1022"/>
      <c r="AE6" s="1022"/>
      <c r="AF6" s="1023"/>
      <c r="AG6" s="70"/>
      <c r="AH6" s="70"/>
    </row>
    <row r="7" spans="1:34" s="68" customFormat="1" ht="15.95" customHeight="1">
      <c r="A7" s="1024"/>
      <c r="B7" s="1025"/>
      <c r="C7" s="1025"/>
      <c r="D7" s="1025"/>
      <c r="E7" s="1025"/>
      <c r="F7" s="1025"/>
      <c r="G7" s="1025"/>
      <c r="H7" s="1025"/>
      <c r="I7" s="1025"/>
      <c r="J7" s="1025"/>
      <c r="K7" s="1025"/>
      <c r="L7" s="1025"/>
      <c r="M7" s="1025"/>
      <c r="N7" s="1025"/>
      <c r="O7" s="1025"/>
      <c r="P7" s="1025"/>
      <c r="Q7" s="1025"/>
      <c r="R7" s="1025"/>
      <c r="S7" s="1025"/>
      <c r="T7" s="1025"/>
      <c r="U7" s="1025"/>
      <c r="V7" s="1025"/>
      <c r="W7" s="1025"/>
      <c r="X7" s="1025"/>
      <c r="Y7" s="1025"/>
      <c r="Z7" s="1025"/>
      <c r="AA7" s="1025"/>
      <c r="AB7" s="1025"/>
      <c r="AC7" s="1025"/>
      <c r="AD7" s="1025"/>
      <c r="AE7" s="1025"/>
      <c r="AF7" s="1026"/>
      <c r="AG7" s="70"/>
      <c r="AH7" s="530" t="s">
        <v>712</v>
      </c>
    </row>
    <row r="8" spans="1:34" s="68" customFormat="1" ht="2.25" customHeight="1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70"/>
      <c r="AH8" s="70"/>
    </row>
    <row r="9" spans="1:34" s="68" customFormat="1" ht="12" customHeight="1">
      <c r="A9" s="1017" t="s">
        <v>216</v>
      </c>
      <c r="B9" s="1018"/>
      <c r="C9" s="1018"/>
      <c r="D9" s="1018"/>
      <c r="E9" s="1018"/>
      <c r="F9" s="1018"/>
      <c r="G9" s="1018"/>
      <c r="H9" s="1018"/>
      <c r="I9" s="1018"/>
      <c r="J9" s="1018"/>
      <c r="K9" s="1018"/>
      <c r="L9" s="1018"/>
      <c r="M9" s="1018"/>
      <c r="N9" s="1018"/>
      <c r="O9" s="1018"/>
      <c r="P9" s="1018"/>
      <c r="Q9" s="1018"/>
      <c r="R9" s="1018"/>
      <c r="S9" s="1018"/>
      <c r="T9" s="1018"/>
      <c r="U9" s="1018"/>
      <c r="V9" s="1018"/>
      <c r="W9" s="1018"/>
      <c r="X9" s="1018"/>
      <c r="Y9" s="1018"/>
      <c r="Z9" s="1018"/>
      <c r="AA9" s="1018"/>
      <c r="AB9" s="1018"/>
      <c r="AC9" s="1018"/>
      <c r="AD9" s="1018"/>
      <c r="AE9" s="1018"/>
      <c r="AF9" s="1019"/>
      <c r="AG9" s="70"/>
      <c r="AH9" s="70"/>
    </row>
    <row r="10" spans="1:34" s="68" customFormat="1" ht="50.1" customHeight="1">
      <c r="A10" s="1021"/>
      <c r="B10" s="1022"/>
      <c r="C10" s="1022"/>
      <c r="D10" s="1022"/>
      <c r="E10" s="1022"/>
      <c r="F10" s="1022"/>
      <c r="G10" s="1022"/>
      <c r="H10" s="1022"/>
      <c r="I10" s="1022"/>
      <c r="J10" s="1022"/>
      <c r="K10" s="1022"/>
      <c r="L10" s="1022"/>
      <c r="M10" s="1022"/>
      <c r="N10" s="1022"/>
      <c r="O10" s="1022"/>
      <c r="P10" s="1022"/>
      <c r="Q10" s="1022"/>
      <c r="R10" s="1022"/>
      <c r="S10" s="1022"/>
      <c r="T10" s="1022"/>
      <c r="U10" s="1022"/>
      <c r="V10" s="1022"/>
      <c r="W10" s="1022"/>
      <c r="X10" s="1022"/>
      <c r="Y10" s="1022"/>
      <c r="Z10" s="1022"/>
      <c r="AA10" s="1022"/>
      <c r="AB10" s="1022"/>
      <c r="AC10" s="1022"/>
      <c r="AD10" s="1022"/>
      <c r="AE10" s="1022"/>
      <c r="AF10" s="1023"/>
      <c r="AG10" s="70"/>
      <c r="AH10" s="70"/>
    </row>
    <row r="11" spans="1:34" s="68" customFormat="1" ht="15.95" customHeight="1">
      <c r="A11" s="1024"/>
      <c r="B11" s="1025"/>
      <c r="C11" s="1025"/>
      <c r="D11" s="1025"/>
      <c r="E11" s="1025"/>
      <c r="F11" s="1025"/>
      <c r="G11" s="1025"/>
      <c r="H11" s="1025"/>
      <c r="I11" s="1025"/>
      <c r="J11" s="1025"/>
      <c r="K11" s="1025"/>
      <c r="L11" s="1025"/>
      <c r="M11" s="1025"/>
      <c r="N11" s="1025"/>
      <c r="O11" s="1025"/>
      <c r="P11" s="1025"/>
      <c r="Q11" s="1025"/>
      <c r="R11" s="1025"/>
      <c r="S11" s="1025"/>
      <c r="T11" s="1025"/>
      <c r="U11" s="1025"/>
      <c r="V11" s="1025"/>
      <c r="W11" s="1025"/>
      <c r="X11" s="1025"/>
      <c r="Y11" s="1025"/>
      <c r="Z11" s="1025"/>
      <c r="AA11" s="1025"/>
      <c r="AB11" s="1025"/>
      <c r="AC11" s="1025"/>
      <c r="AD11" s="1025"/>
      <c r="AE11" s="1025"/>
      <c r="AF11" s="1026"/>
      <c r="AG11" s="70"/>
      <c r="AH11" s="70"/>
    </row>
    <row r="12" spans="1:34" s="68" customFormat="1" ht="2.25" customHeight="1">
      <c r="A12" s="331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70"/>
      <c r="AH12" s="70"/>
    </row>
    <row r="13" spans="1:34" s="68" customFormat="1" ht="12" customHeight="1">
      <c r="A13" s="1017" t="s">
        <v>271</v>
      </c>
      <c r="B13" s="1018"/>
      <c r="C13" s="1018"/>
      <c r="D13" s="1018"/>
      <c r="E13" s="1018"/>
      <c r="F13" s="1018"/>
      <c r="G13" s="1018"/>
      <c r="H13" s="1018"/>
      <c r="I13" s="1018"/>
      <c r="J13" s="1018"/>
      <c r="K13" s="1018"/>
      <c r="L13" s="1018"/>
      <c r="M13" s="1018"/>
      <c r="N13" s="1018"/>
      <c r="O13" s="1018"/>
      <c r="P13" s="1018"/>
      <c r="Q13" s="1018"/>
      <c r="R13" s="1018"/>
      <c r="S13" s="1018"/>
      <c r="T13" s="1018"/>
      <c r="U13" s="1018"/>
      <c r="V13" s="1018"/>
      <c r="W13" s="1018"/>
      <c r="X13" s="1018"/>
      <c r="Y13" s="1018"/>
      <c r="Z13" s="1018"/>
      <c r="AA13" s="1018"/>
      <c r="AB13" s="1018"/>
      <c r="AC13" s="1018"/>
      <c r="AD13" s="1018"/>
      <c r="AE13" s="1018"/>
      <c r="AF13" s="1019"/>
      <c r="AG13" s="70"/>
      <c r="AH13" s="70"/>
    </row>
    <row r="14" spans="1:34" s="68" customFormat="1" ht="69.95" customHeight="1">
      <c r="A14" s="1021"/>
      <c r="B14" s="1022"/>
      <c r="C14" s="1022"/>
      <c r="D14" s="1022"/>
      <c r="E14" s="1022"/>
      <c r="F14" s="1022"/>
      <c r="G14" s="1022"/>
      <c r="H14" s="1022"/>
      <c r="I14" s="1022"/>
      <c r="J14" s="1022"/>
      <c r="K14" s="1022"/>
      <c r="L14" s="1022"/>
      <c r="M14" s="1022"/>
      <c r="N14" s="1022"/>
      <c r="O14" s="1022"/>
      <c r="P14" s="1022"/>
      <c r="Q14" s="1022"/>
      <c r="R14" s="1022"/>
      <c r="S14" s="1022"/>
      <c r="T14" s="1022"/>
      <c r="U14" s="1022"/>
      <c r="V14" s="1022"/>
      <c r="W14" s="1022"/>
      <c r="X14" s="1022"/>
      <c r="Y14" s="1022"/>
      <c r="Z14" s="1022"/>
      <c r="AA14" s="1022"/>
      <c r="AB14" s="1022"/>
      <c r="AC14" s="1022"/>
      <c r="AD14" s="1022"/>
      <c r="AE14" s="1022"/>
      <c r="AF14" s="1023"/>
      <c r="AG14" s="70"/>
      <c r="AH14" s="70"/>
    </row>
    <row r="15" spans="1:34" s="68" customFormat="1" ht="15.95" customHeight="1">
      <c r="A15" s="1024"/>
      <c r="B15" s="1025"/>
      <c r="C15" s="1025"/>
      <c r="D15" s="1025"/>
      <c r="E15" s="1025"/>
      <c r="F15" s="1025"/>
      <c r="G15" s="1025"/>
      <c r="H15" s="1025"/>
      <c r="I15" s="1025"/>
      <c r="J15" s="1025"/>
      <c r="K15" s="1025"/>
      <c r="L15" s="1025"/>
      <c r="M15" s="1025"/>
      <c r="N15" s="1025"/>
      <c r="O15" s="1025"/>
      <c r="P15" s="1025"/>
      <c r="Q15" s="1025"/>
      <c r="R15" s="1025"/>
      <c r="S15" s="1025"/>
      <c r="T15" s="1025"/>
      <c r="U15" s="1025"/>
      <c r="V15" s="1025"/>
      <c r="W15" s="1025"/>
      <c r="X15" s="1025"/>
      <c r="Y15" s="1025"/>
      <c r="Z15" s="1025"/>
      <c r="AA15" s="1025"/>
      <c r="AB15" s="1025"/>
      <c r="AC15" s="1025"/>
      <c r="AD15" s="1025"/>
      <c r="AE15" s="1025"/>
      <c r="AF15" s="1026"/>
      <c r="AG15" s="70"/>
      <c r="AH15" s="70"/>
    </row>
    <row r="16" spans="1:34" s="68" customFormat="1" ht="2.25" customHeight="1">
      <c r="A16" s="331"/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70"/>
      <c r="AH16" s="70"/>
    </row>
    <row r="17" spans="1:32" ht="15" customHeight="1">
      <c r="A17" s="1011" t="s">
        <v>217</v>
      </c>
      <c r="B17" s="1012"/>
      <c r="C17" s="1012"/>
      <c r="D17" s="1012"/>
      <c r="E17" s="1012"/>
      <c r="F17" s="1012"/>
      <c r="G17" s="1012"/>
      <c r="H17" s="1012"/>
      <c r="I17" s="1012"/>
      <c r="J17" s="1012"/>
      <c r="K17" s="1012"/>
      <c r="L17" s="1012"/>
      <c r="M17" s="1012"/>
      <c r="N17" s="1012"/>
      <c r="O17" s="1012"/>
      <c r="P17" s="1012"/>
      <c r="Q17" s="1012"/>
      <c r="R17" s="1012"/>
      <c r="S17" s="1012"/>
      <c r="T17" s="1012"/>
      <c r="U17" s="1012"/>
      <c r="V17" s="1012"/>
      <c r="W17" s="1012"/>
      <c r="X17" s="1012"/>
      <c r="Y17" s="1012"/>
      <c r="Z17" s="1012"/>
      <c r="AA17" s="1012"/>
      <c r="AB17" s="1012"/>
      <c r="AC17" s="1012"/>
      <c r="AD17" s="1012"/>
      <c r="AE17" s="1012"/>
      <c r="AF17" s="1013"/>
    </row>
    <row r="18" spans="1:32" ht="159.94999999999999" customHeight="1">
      <c r="A18" s="1027"/>
      <c r="B18" s="1028"/>
      <c r="C18" s="1028"/>
      <c r="D18" s="1028"/>
      <c r="E18" s="1028"/>
      <c r="F18" s="1028"/>
      <c r="G18" s="1028"/>
      <c r="H18" s="1028"/>
      <c r="I18" s="1028"/>
      <c r="J18" s="1028"/>
      <c r="K18" s="1028"/>
      <c r="L18" s="1028"/>
      <c r="M18" s="1028"/>
      <c r="N18" s="1028"/>
      <c r="O18" s="1028"/>
      <c r="P18" s="1028"/>
      <c r="Q18" s="1028"/>
      <c r="R18" s="1028"/>
      <c r="S18" s="1028"/>
      <c r="T18" s="1028"/>
      <c r="U18" s="1028"/>
      <c r="V18" s="1028"/>
      <c r="W18" s="1028"/>
      <c r="X18" s="1028"/>
      <c r="Y18" s="1028"/>
      <c r="Z18" s="1028"/>
      <c r="AA18" s="1028"/>
      <c r="AB18" s="1028"/>
      <c r="AC18" s="1028"/>
      <c r="AD18" s="1028"/>
      <c r="AE18" s="1028"/>
      <c r="AF18" s="1029"/>
    </row>
    <row r="19" spans="1:32" ht="15.95" customHeight="1">
      <c r="A19" s="1030"/>
      <c r="B19" s="1031"/>
      <c r="C19" s="1031"/>
      <c r="D19" s="1031"/>
      <c r="E19" s="1031"/>
      <c r="F19" s="1031"/>
      <c r="G19" s="1031"/>
      <c r="H19" s="1031"/>
      <c r="I19" s="1031"/>
      <c r="J19" s="1031"/>
      <c r="K19" s="1031"/>
      <c r="L19" s="1031"/>
      <c r="M19" s="1031"/>
      <c r="N19" s="1031"/>
      <c r="O19" s="1031"/>
      <c r="P19" s="1031"/>
      <c r="Q19" s="1031"/>
      <c r="R19" s="1031"/>
      <c r="S19" s="1031"/>
      <c r="T19" s="1031"/>
      <c r="U19" s="1031"/>
      <c r="V19" s="1031"/>
      <c r="W19" s="1031"/>
      <c r="X19" s="1031"/>
      <c r="Y19" s="1031"/>
      <c r="Z19" s="1031"/>
      <c r="AA19" s="1031"/>
      <c r="AB19" s="1031"/>
      <c r="AC19" s="1031"/>
      <c r="AD19" s="1031"/>
      <c r="AE19" s="1031"/>
      <c r="AF19" s="1032"/>
    </row>
    <row r="20" spans="1:32" ht="2.25" customHeight="1">
      <c r="A20" s="336"/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123"/>
    </row>
    <row r="21" spans="1:32" ht="15" customHeight="1">
      <c r="A21" s="1011" t="s">
        <v>294</v>
      </c>
      <c r="B21" s="1012"/>
      <c r="C21" s="1012"/>
      <c r="D21" s="1012"/>
      <c r="E21" s="1012"/>
      <c r="F21" s="1012"/>
      <c r="G21" s="1012"/>
      <c r="H21" s="1012"/>
      <c r="I21" s="1012"/>
      <c r="J21" s="1012"/>
      <c r="K21" s="1012"/>
      <c r="L21" s="1012"/>
      <c r="M21" s="1012"/>
      <c r="N21" s="1012"/>
      <c r="O21" s="1012"/>
      <c r="P21" s="1012"/>
      <c r="Q21" s="1012"/>
      <c r="R21" s="1012"/>
      <c r="S21" s="1012"/>
      <c r="T21" s="1012"/>
      <c r="U21" s="1012"/>
      <c r="V21" s="1012"/>
      <c r="W21" s="1012"/>
      <c r="X21" s="1012"/>
      <c r="Y21" s="1012"/>
      <c r="Z21" s="1012"/>
      <c r="AA21" s="1012"/>
      <c r="AB21" s="1012"/>
      <c r="AC21" s="1012"/>
      <c r="AD21" s="1012"/>
      <c r="AE21" s="1012"/>
      <c r="AF21" s="1013"/>
    </row>
    <row r="22" spans="1:32" ht="30" customHeight="1">
      <c r="A22" s="1027"/>
      <c r="B22" s="1028"/>
      <c r="C22" s="1028"/>
      <c r="D22" s="1028"/>
      <c r="E22" s="1028"/>
      <c r="F22" s="1028"/>
      <c r="G22" s="1028"/>
      <c r="H22" s="1028"/>
      <c r="I22" s="1028"/>
      <c r="J22" s="1028"/>
      <c r="K22" s="1028"/>
      <c r="L22" s="1028"/>
      <c r="M22" s="1028"/>
      <c r="N22" s="1028"/>
      <c r="O22" s="1028"/>
      <c r="P22" s="1028"/>
      <c r="Q22" s="1028"/>
      <c r="R22" s="1028"/>
      <c r="S22" s="1028"/>
      <c r="T22" s="1028"/>
      <c r="U22" s="1028"/>
      <c r="V22" s="1028"/>
      <c r="W22" s="1028"/>
      <c r="X22" s="1028"/>
      <c r="Y22" s="1028"/>
      <c r="Z22" s="1028"/>
      <c r="AA22" s="1028"/>
      <c r="AB22" s="1028"/>
      <c r="AC22" s="1028"/>
      <c r="AD22" s="1028"/>
      <c r="AE22" s="1028"/>
      <c r="AF22" s="1029"/>
    </row>
    <row r="23" spans="1:32" ht="15.95" customHeight="1">
      <c r="A23" s="1030"/>
      <c r="B23" s="1031"/>
      <c r="C23" s="1031"/>
      <c r="D23" s="1031"/>
      <c r="E23" s="1031"/>
      <c r="F23" s="1031"/>
      <c r="G23" s="1031"/>
      <c r="H23" s="1031"/>
      <c r="I23" s="1031"/>
      <c r="J23" s="1031"/>
      <c r="K23" s="1031"/>
      <c r="L23" s="1031"/>
      <c r="M23" s="1031"/>
      <c r="N23" s="1031"/>
      <c r="O23" s="1031"/>
      <c r="P23" s="1031"/>
      <c r="Q23" s="1031"/>
      <c r="R23" s="1031"/>
      <c r="S23" s="1031"/>
      <c r="T23" s="1031"/>
      <c r="U23" s="1031"/>
      <c r="V23" s="1031"/>
      <c r="W23" s="1031"/>
      <c r="X23" s="1031"/>
      <c r="Y23" s="1031"/>
      <c r="Z23" s="1031"/>
      <c r="AA23" s="1031"/>
      <c r="AB23" s="1031"/>
      <c r="AC23" s="1031"/>
      <c r="AD23" s="1031"/>
      <c r="AE23" s="1031"/>
      <c r="AF23" s="1032"/>
    </row>
    <row r="24" spans="1:32" ht="2.25" customHeight="1">
      <c r="A24" s="336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</row>
    <row r="25" spans="1:32" ht="15" customHeight="1">
      <c r="A25" s="1034" t="s">
        <v>295</v>
      </c>
      <c r="B25" s="1035"/>
      <c r="C25" s="1035"/>
      <c r="D25" s="1035"/>
      <c r="E25" s="1035"/>
      <c r="F25" s="1035"/>
      <c r="G25" s="1035"/>
      <c r="H25" s="1035"/>
      <c r="I25" s="1035"/>
      <c r="J25" s="1035"/>
      <c r="K25" s="1035"/>
      <c r="L25" s="1035"/>
      <c r="M25" s="1035"/>
      <c r="N25" s="1035"/>
      <c r="O25" s="1035"/>
      <c r="P25" s="1035"/>
      <c r="Q25" s="1035"/>
      <c r="R25" s="1035"/>
      <c r="S25" s="1035"/>
      <c r="T25" s="1035"/>
      <c r="U25" s="1035"/>
      <c r="V25" s="1035"/>
      <c r="W25" s="1035"/>
      <c r="X25" s="1035"/>
      <c r="Y25" s="1035"/>
      <c r="Z25" s="1035"/>
      <c r="AA25" s="1035"/>
      <c r="AB25" s="1035"/>
      <c r="AC25" s="1035"/>
      <c r="AD25" s="1035"/>
      <c r="AE25" s="1035"/>
      <c r="AF25" s="1036"/>
    </row>
    <row r="26" spans="1:32" ht="260.10000000000002" customHeight="1">
      <c r="A26" s="1027"/>
      <c r="B26" s="1028"/>
      <c r="C26" s="1028"/>
      <c r="D26" s="1028"/>
      <c r="E26" s="1028"/>
      <c r="F26" s="1028"/>
      <c r="G26" s="1028"/>
      <c r="H26" s="1028"/>
      <c r="I26" s="1028"/>
      <c r="J26" s="1028"/>
      <c r="K26" s="1028"/>
      <c r="L26" s="1028"/>
      <c r="M26" s="1028"/>
      <c r="N26" s="1028"/>
      <c r="O26" s="1028"/>
      <c r="P26" s="1028"/>
      <c r="Q26" s="1028"/>
      <c r="R26" s="1028"/>
      <c r="S26" s="1028"/>
      <c r="T26" s="1028"/>
      <c r="U26" s="1028"/>
      <c r="V26" s="1028"/>
      <c r="W26" s="1028"/>
      <c r="X26" s="1028"/>
      <c r="Y26" s="1028"/>
      <c r="Z26" s="1028"/>
      <c r="AA26" s="1028"/>
      <c r="AB26" s="1028"/>
      <c r="AC26" s="1028"/>
      <c r="AD26" s="1028"/>
      <c r="AE26" s="1028"/>
      <c r="AF26" s="1029"/>
    </row>
    <row r="27" spans="1:32" ht="15.95" customHeight="1">
      <c r="A27" s="1030"/>
      <c r="B27" s="1031"/>
      <c r="C27" s="1031"/>
      <c r="D27" s="1031"/>
      <c r="E27" s="1031"/>
      <c r="F27" s="1031"/>
      <c r="G27" s="1031"/>
      <c r="H27" s="1031"/>
      <c r="I27" s="1031"/>
      <c r="J27" s="1031"/>
      <c r="K27" s="1031"/>
      <c r="L27" s="1031"/>
      <c r="M27" s="1031"/>
      <c r="N27" s="1031"/>
      <c r="O27" s="1031"/>
      <c r="P27" s="1031"/>
      <c r="Q27" s="1031"/>
      <c r="R27" s="1031"/>
      <c r="S27" s="1031"/>
      <c r="T27" s="1031"/>
      <c r="U27" s="1031"/>
      <c r="V27" s="1031"/>
      <c r="W27" s="1031"/>
      <c r="X27" s="1031"/>
      <c r="Y27" s="1031"/>
      <c r="Z27" s="1031"/>
      <c r="AA27" s="1031"/>
      <c r="AB27" s="1031"/>
      <c r="AC27" s="1031"/>
      <c r="AD27" s="1031"/>
      <c r="AE27" s="1031"/>
      <c r="AF27" s="1032"/>
    </row>
    <row r="28" spans="1:32" ht="5.25" customHeight="1">
      <c r="A28" s="386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</row>
    <row r="29" spans="1:32" ht="2.25" customHeight="1">
      <c r="A29" s="386"/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</row>
    <row r="30" spans="1:32" ht="15.6" customHeight="1">
      <c r="A30" s="1037" t="s">
        <v>320</v>
      </c>
      <c r="B30" s="1037"/>
      <c r="C30" s="1037"/>
      <c r="D30" s="1037"/>
      <c r="E30" s="1037"/>
      <c r="F30" s="1037"/>
      <c r="G30" s="1037"/>
      <c r="H30" s="1037"/>
      <c r="I30" s="1037"/>
      <c r="J30" s="1037"/>
      <c r="K30" s="1037"/>
      <c r="L30" s="1037"/>
      <c r="M30" s="1037"/>
      <c r="N30" s="1037"/>
      <c r="O30" s="1037"/>
      <c r="P30" s="1037"/>
      <c r="Q30" s="1037"/>
      <c r="R30" s="1037"/>
      <c r="S30" s="1037"/>
      <c r="T30" s="1037"/>
      <c r="U30" s="1037"/>
      <c r="V30" s="1037"/>
      <c r="W30" s="1038"/>
      <c r="X30" s="1038"/>
      <c r="Y30" s="1038"/>
      <c r="Z30" s="1038"/>
      <c r="AA30" s="1038"/>
      <c r="AB30" s="1038"/>
      <c r="AC30" s="1038"/>
      <c r="AD30" s="1038"/>
      <c r="AE30" s="1038"/>
      <c r="AF30" s="1038"/>
    </row>
    <row r="31" spans="1:32" ht="7.5" customHeight="1">
      <c r="A31" s="1044" t="s">
        <v>300</v>
      </c>
      <c r="B31" s="1045"/>
      <c r="C31" s="1033" t="s">
        <v>418</v>
      </c>
      <c r="D31" s="977"/>
      <c r="E31" s="977"/>
      <c r="F31" s="977"/>
      <c r="G31" s="977"/>
      <c r="H31" s="977"/>
      <c r="I31" s="977"/>
      <c r="J31" s="977"/>
      <c r="K31" s="977"/>
      <c r="L31" s="977"/>
      <c r="M31" s="977"/>
      <c r="N31" s="977"/>
      <c r="O31" s="977"/>
      <c r="P31" s="977"/>
      <c r="Q31" s="977"/>
      <c r="R31" s="977"/>
      <c r="S31" s="977"/>
      <c r="T31" s="977"/>
      <c r="U31" s="977"/>
      <c r="V31" s="977"/>
      <c r="W31" s="977"/>
      <c r="X31" s="977"/>
      <c r="Y31" s="977"/>
      <c r="Z31" s="977"/>
      <c r="AA31" s="977"/>
      <c r="AB31" s="16"/>
      <c r="AC31" s="16"/>
      <c r="AD31" s="16"/>
      <c r="AE31" s="16"/>
      <c r="AF31" s="17"/>
    </row>
    <row r="32" spans="1:32" ht="15" customHeight="1">
      <c r="A32" s="1046"/>
      <c r="B32" s="1047"/>
      <c r="C32" s="999"/>
      <c r="D32" s="1000"/>
      <c r="E32" s="1000"/>
      <c r="F32" s="1000"/>
      <c r="G32" s="1000"/>
      <c r="H32" s="1000"/>
      <c r="I32" s="1000"/>
      <c r="J32" s="1000"/>
      <c r="K32" s="1000"/>
      <c r="L32" s="1000"/>
      <c r="M32" s="1000"/>
      <c r="N32" s="1000"/>
      <c r="O32" s="1000"/>
      <c r="P32" s="1000"/>
      <c r="Q32" s="1000"/>
      <c r="R32" s="1000"/>
      <c r="S32" s="1000"/>
      <c r="T32" s="1000"/>
      <c r="U32" s="1000"/>
      <c r="V32" s="1000"/>
      <c r="W32" s="1000"/>
      <c r="X32" s="1000"/>
      <c r="Y32" s="1000"/>
      <c r="Z32" s="1000"/>
      <c r="AA32" s="1000"/>
      <c r="AB32" s="18"/>
      <c r="AC32" s="389"/>
      <c r="AD32" s="997" t="s">
        <v>13</v>
      </c>
      <c r="AE32" s="998"/>
      <c r="AF32" s="19"/>
    </row>
    <row r="33" spans="1:32" ht="10.9" customHeight="1">
      <c r="A33" s="1048"/>
      <c r="B33" s="1049"/>
      <c r="C33" s="1002"/>
      <c r="D33" s="1003"/>
      <c r="E33" s="1003"/>
      <c r="F33" s="1003"/>
      <c r="G33" s="1003"/>
      <c r="H33" s="1003"/>
      <c r="I33" s="1003"/>
      <c r="J33" s="1003"/>
      <c r="K33" s="1003"/>
      <c r="L33" s="1003"/>
      <c r="M33" s="1003"/>
      <c r="N33" s="1003"/>
      <c r="O33" s="1003"/>
      <c r="P33" s="1003"/>
      <c r="Q33" s="1003"/>
      <c r="R33" s="1003"/>
      <c r="S33" s="1003"/>
      <c r="T33" s="1003"/>
      <c r="U33" s="1003"/>
      <c r="V33" s="1003"/>
      <c r="W33" s="1003"/>
      <c r="X33" s="1003"/>
      <c r="Y33" s="1003"/>
      <c r="Z33" s="1003"/>
      <c r="AA33" s="1003"/>
      <c r="AB33" s="20"/>
      <c r="AC33" s="20"/>
      <c r="AD33" s="20"/>
      <c r="AE33" s="20"/>
      <c r="AF33" s="21"/>
    </row>
    <row r="34" spans="1:32" ht="7.5" customHeight="1">
      <c r="A34" s="1044" t="s">
        <v>321</v>
      </c>
      <c r="B34" s="1045"/>
      <c r="C34" s="1033" t="s">
        <v>431</v>
      </c>
      <c r="D34" s="977"/>
      <c r="E34" s="977"/>
      <c r="F34" s="977"/>
      <c r="G34" s="977"/>
      <c r="H34" s="977"/>
      <c r="I34" s="977"/>
      <c r="J34" s="977"/>
      <c r="K34" s="977"/>
      <c r="L34" s="977"/>
      <c r="M34" s="977"/>
      <c r="N34" s="977"/>
      <c r="O34" s="977"/>
      <c r="P34" s="977"/>
      <c r="Q34" s="977"/>
      <c r="R34" s="977"/>
      <c r="S34" s="977"/>
      <c r="T34" s="977"/>
      <c r="U34" s="977"/>
      <c r="V34" s="977"/>
      <c r="W34" s="977"/>
      <c r="X34" s="977"/>
      <c r="Y34" s="977"/>
      <c r="Z34" s="977"/>
      <c r="AA34" s="977"/>
      <c r="AB34" s="977"/>
      <c r="AC34" s="977"/>
      <c r="AD34" s="977"/>
      <c r="AE34" s="977"/>
      <c r="AF34" s="1089"/>
    </row>
    <row r="35" spans="1:32" ht="15" customHeight="1">
      <c r="A35" s="1046"/>
      <c r="B35" s="1047"/>
      <c r="C35" s="999"/>
      <c r="D35" s="1000"/>
      <c r="E35" s="1000"/>
      <c r="F35" s="1000"/>
      <c r="G35" s="1000"/>
      <c r="H35" s="1000"/>
      <c r="I35" s="1000"/>
      <c r="J35" s="1000"/>
      <c r="K35" s="1000"/>
      <c r="L35" s="1000"/>
      <c r="M35" s="1000"/>
      <c r="N35" s="1000"/>
      <c r="O35" s="1000"/>
      <c r="P35" s="1000"/>
      <c r="Q35" s="1000"/>
      <c r="R35" s="1000"/>
      <c r="S35" s="1000"/>
      <c r="T35" s="1000"/>
      <c r="U35" s="1000"/>
      <c r="V35" s="1000"/>
      <c r="W35" s="1000"/>
      <c r="X35" s="1000"/>
      <c r="Y35" s="1000"/>
      <c r="Z35" s="1000"/>
      <c r="AA35" s="1000"/>
      <c r="AB35" s="1000"/>
      <c r="AC35" s="1000"/>
      <c r="AD35" s="1000"/>
      <c r="AE35" s="1000"/>
      <c r="AF35" s="1001"/>
    </row>
    <row r="36" spans="1:32" ht="7.5" customHeight="1">
      <c r="A36" s="1048"/>
      <c r="B36" s="1049"/>
      <c r="C36" s="999"/>
      <c r="D36" s="1000"/>
      <c r="E36" s="1000"/>
      <c r="F36" s="1000"/>
      <c r="G36" s="1000"/>
      <c r="H36" s="1000"/>
      <c r="I36" s="1000"/>
      <c r="J36" s="1000"/>
      <c r="K36" s="1000"/>
      <c r="L36" s="1000"/>
      <c r="M36" s="1000"/>
      <c r="N36" s="1000"/>
      <c r="O36" s="1000"/>
      <c r="P36" s="1000"/>
      <c r="Q36" s="1000"/>
      <c r="R36" s="1000"/>
      <c r="S36" s="1000"/>
      <c r="T36" s="1000"/>
      <c r="U36" s="1000"/>
      <c r="V36" s="1000"/>
      <c r="W36" s="1000"/>
      <c r="X36" s="1000"/>
      <c r="Y36" s="1000"/>
      <c r="Z36" s="1000"/>
      <c r="AA36" s="1000"/>
      <c r="AB36" s="1000"/>
      <c r="AC36" s="1000"/>
      <c r="AD36" s="1000"/>
      <c r="AE36" s="1000"/>
      <c r="AF36" s="1001"/>
    </row>
    <row r="37" spans="1:32" ht="24" customHeight="1">
      <c r="A37" s="1052" t="s">
        <v>298</v>
      </c>
      <c r="B37" s="1053"/>
      <c r="C37" s="1033" t="s">
        <v>432</v>
      </c>
      <c r="D37" s="1039"/>
      <c r="E37" s="1039"/>
      <c r="F37" s="1039"/>
      <c r="G37" s="1039"/>
      <c r="H37" s="1039"/>
      <c r="I37" s="1039"/>
      <c r="J37" s="1039"/>
      <c r="K37" s="1039"/>
      <c r="L37" s="1039"/>
      <c r="M37" s="1039"/>
      <c r="N37" s="1039"/>
      <c r="O37" s="1039"/>
      <c r="P37" s="1039"/>
      <c r="Q37" s="1039"/>
      <c r="R37" s="1039"/>
      <c r="S37" s="1039"/>
      <c r="T37" s="1039"/>
      <c r="U37" s="1039"/>
      <c r="V37" s="1039"/>
      <c r="W37" s="1039"/>
      <c r="X37" s="1039"/>
      <c r="Y37" s="1039"/>
      <c r="Z37" s="1039"/>
      <c r="AA37" s="1039"/>
      <c r="AB37" s="16"/>
      <c r="AC37" s="16"/>
      <c r="AD37" s="16"/>
      <c r="AE37" s="16"/>
      <c r="AF37" s="17"/>
    </row>
    <row r="38" spans="1:32" ht="15" customHeight="1">
      <c r="A38" s="1054"/>
      <c r="B38" s="1055"/>
      <c r="C38" s="1040"/>
      <c r="D38" s="1041"/>
      <c r="E38" s="1041"/>
      <c r="F38" s="1041"/>
      <c r="G38" s="1041"/>
      <c r="H38" s="1041"/>
      <c r="I38" s="1041"/>
      <c r="J38" s="1041"/>
      <c r="K38" s="1041"/>
      <c r="L38" s="1041"/>
      <c r="M38" s="1041"/>
      <c r="N38" s="1041"/>
      <c r="O38" s="1041"/>
      <c r="P38" s="1041"/>
      <c r="Q38" s="1041"/>
      <c r="R38" s="1041"/>
      <c r="S38" s="1041"/>
      <c r="T38" s="1041"/>
      <c r="U38" s="1041"/>
      <c r="V38" s="1041"/>
      <c r="W38" s="1041"/>
      <c r="X38" s="1041"/>
      <c r="Y38" s="1041"/>
      <c r="Z38" s="1041"/>
      <c r="AA38" s="1041"/>
      <c r="AB38" s="18"/>
      <c r="AC38" s="341"/>
      <c r="AD38" s="997" t="s">
        <v>13</v>
      </c>
      <c r="AE38" s="998"/>
      <c r="AF38" s="19"/>
    </row>
    <row r="39" spans="1:32" ht="24" customHeight="1">
      <c r="A39" s="1056"/>
      <c r="B39" s="1057"/>
      <c r="C39" s="1042"/>
      <c r="D39" s="1043"/>
      <c r="E39" s="1043"/>
      <c r="F39" s="1043"/>
      <c r="G39" s="1043"/>
      <c r="H39" s="1043"/>
      <c r="I39" s="1043"/>
      <c r="J39" s="1043"/>
      <c r="K39" s="1043"/>
      <c r="L39" s="1043"/>
      <c r="M39" s="1043"/>
      <c r="N39" s="1043"/>
      <c r="O39" s="1043"/>
      <c r="P39" s="1043"/>
      <c r="Q39" s="1043"/>
      <c r="R39" s="1043"/>
      <c r="S39" s="1043"/>
      <c r="T39" s="1043"/>
      <c r="U39" s="1043"/>
      <c r="V39" s="1043"/>
      <c r="W39" s="1043"/>
      <c r="X39" s="1043"/>
      <c r="Y39" s="1043"/>
      <c r="Z39" s="1043"/>
      <c r="AA39" s="1043"/>
      <c r="AB39" s="20"/>
      <c r="AC39" s="20"/>
      <c r="AD39" s="20"/>
      <c r="AE39" s="20"/>
      <c r="AF39" s="21"/>
    </row>
    <row r="40" spans="1:32" ht="3" customHeight="1">
      <c r="A40" s="1052" t="s">
        <v>299</v>
      </c>
      <c r="B40" s="1053"/>
      <c r="C40" s="1033" t="s">
        <v>161</v>
      </c>
      <c r="D40" s="1039"/>
      <c r="E40" s="1039"/>
      <c r="F40" s="1039"/>
      <c r="G40" s="1039"/>
      <c r="H40" s="1039"/>
      <c r="I40" s="1039"/>
      <c r="J40" s="1039"/>
      <c r="K40" s="1039"/>
      <c r="L40" s="1039"/>
      <c r="M40" s="1039"/>
      <c r="N40" s="1039"/>
      <c r="O40" s="1039"/>
      <c r="P40" s="1039"/>
      <c r="Q40" s="1039"/>
      <c r="R40" s="1039"/>
      <c r="S40" s="1039"/>
      <c r="T40" s="1039"/>
      <c r="U40" s="1039"/>
      <c r="V40" s="1039"/>
      <c r="W40" s="1039"/>
      <c r="X40" s="1039"/>
      <c r="Y40" s="1039"/>
      <c r="Z40" s="1039"/>
      <c r="AA40" s="1039"/>
      <c r="AB40" s="16"/>
      <c r="AC40" s="16"/>
      <c r="AD40" s="16"/>
      <c r="AE40" s="16"/>
      <c r="AF40" s="17"/>
    </row>
    <row r="41" spans="1:32" ht="15" customHeight="1">
      <c r="A41" s="1054"/>
      <c r="B41" s="1055"/>
      <c r="C41" s="1040"/>
      <c r="D41" s="1088"/>
      <c r="E41" s="1088"/>
      <c r="F41" s="1088"/>
      <c r="G41" s="1088"/>
      <c r="H41" s="1088"/>
      <c r="I41" s="1088"/>
      <c r="J41" s="1088"/>
      <c r="K41" s="1088"/>
      <c r="L41" s="1088"/>
      <c r="M41" s="1088"/>
      <c r="N41" s="1088"/>
      <c r="O41" s="1088"/>
      <c r="P41" s="1088"/>
      <c r="Q41" s="1088"/>
      <c r="R41" s="1088"/>
      <c r="S41" s="1088"/>
      <c r="T41" s="1088"/>
      <c r="U41" s="1088"/>
      <c r="V41" s="1088"/>
      <c r="W41" s="1088"/>
      <c r="X41" s="1088"/>
      <c r="Y41" s="1088"/>
      <c r="Z41" s="1088"/>
      <c r="AA41" s="1088"/>
      <c r="AB41" s="18"/>
      <c r="AC41" s="341"/>
      <c r="AD41" s="997" t="s">
        <v>13</v>
      </c>
      <c r="AE41" s="998"/>
      <c r="AF41" s="19"/>
    </row>
    <row r="42" spans="1:32" ht="3" customHeight="1">
      <c r="A42" s="1056"/>
      <c r="B42" s="1057"/>
      <c r="C42" s="1042"/>
      <c r="D42" s="1043"/>
      <c r="E42" s="1043"/>
      <c r="F42" s="1043"/>
      <c r="G42" s="1043"/>
      <c r="H42" s="1043"/>
      <c r="I42" s="1043"/>
      <c r="J42" s="1043"/>
      <c r="K42" s="1043"/>
      <c r="L42" s="1043"/>
      <c r="M42" s="1043"/>
      <c r="N42" s="1043"/>
      <c r="O42" s="1043"/>
      <c r="P42" s="1043"/>
      <c r="Q42" s="1043"/>
      <c r="R42" s="1043"/>
      <c r="S42" s="1043"/>
      <c r="T42" s="1043"/>
      <c r="U42" s="1043"/>
      <c r="V42" s="1043"/>
      <c r="W42" s="1043"/>
      <c r="X42" s="1043"/>
      <c r="Y42" s="1043"/>
      <c r="Z42" s="1043"/>
      <c r="AA42" s="1043"/>
      <c r="AB42" s="20"/>
      <c r="AC42" s="20"/>
      <c r="AD42" s="20"/>
      <c r="AE42" s="20"/>
      <c r="AF42" s="21"/>
    </row>
    <row r="43" spans="1:32" ht="3" customHeight="1">
      <c r="A43" s="1090" t="s">
        <v>496</v>
      </c>
      <c r="B43" s="1091"/>
      <c r="C43" s="22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16"/>
      <c r="AC43" s="16"/>
      <c r="AD43" s="16"/>
      <c r="AE43" s="16"/>
      <c r="AF43" s="19"/>
    </row>
    <row r="44" spans="1:32" ht="15" customHeight="1">
      <c r="A44" s="1092"/>
      <c r="B44" s="1093"/>
      <c r="C44" s="999" t="s">
        <v>506</v>
      </c>
      <c r="D44" s="1041"/>
      <c r="E44" s="1041"/>
      <c r="F44" s="1041"/>
      <c r="G44" s="1041"/>
      <c r="H44" s="1041"/>
      <c r="I44" s="1041"/>
      <c r="J44" s="1041"/>
      <c r="K44" s="1041"/>
      <c r="L44" s="1041"/>
      <c r="M44" s="1041"/>
      <c r="N44" s="1041"/>
      <c r="O44" s="1041"/>
      <c r="P44" s="1041"/>
      <c r="Q44" s="1041"/>
      <c r="R44" s="1041"/>
      <c r="S44" s="1041"/>
      <c r="T44" s="1041"/>
      <c r="U44" s="1041"/>
      <c r="V44" s="1041"/>
      <c r="W44" s="1041"/>
      <c r="X44" s="1041"/>
      <c r="Y44" s="1041"/>
      <c r="Z44" s="1041"/>
      <c r="AA44" s="1041"/>
      <c r="AB44" s="23"/>
      <c r="AC44" s="341"/>
      <c r="AD44" s="997" t="s">
        <v>13</v>
      </c>
      <c r="AE44" s="998"/>
      <c r="AF44" s="24"/>
    </row>
    <row r="45" spans="1:32" ht="3" customHeight="1">
      <c r="A45" s="1094"/>
      <c r="B45" s="1095"/>
      <c r="C45" s="344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25"/>
      <c r="AC45" s="25"/>
      <c r="AD45" s="25"/>
      <c r="AE45" s="25"/>
      <c r="AF45" s="19"/>
    </row>
    <row r="46" spans="1:32" ht="7.5" customHeight="1">
      <c r="A46" s="1050" t="s">
        <v>322</v>
      </c>
      <c r="B46" s="1051"/>
      <c r="C46" s="1033" t="s">
        <v>162</v>
      </c>
      <c r="D46" s="977"/>
      <c r="E46" s="977"/>
      <c r="F46" s="977"/>
      <c r="G46" s="977"/>
      <c r="H46" s="977"/>
      <c r="I46" s="977"/>
      <c r="J46" s="977"/>
      <c r="K46" s="977"/>
      <c r="L46" s="977"/>
      <c r="M46" s="977"/>
      <c r="N46" s="977"/>
      <c r="O46" s="977"/>
      <c r="P46" s="977"/>
      <c r="Q46" s="977"/>
      <c r="R46" s="977"/>
      <c r="S46" s="977"/>
      <c r="T46" s="977"/>
      <c r="U46" s="977"/>
      <c r="V46" s="977"/>
      <c r="W46" s="977"/>
      <c r="X46" s="977"/>
      <c r="Y46" s="977"/>
      <c r="Z46" s="977"/>
      <c r="AA46" s="977"/>
      <c r="AB46" s="977"/>
      <c r="AC46" s="977"/>
      <c r="AD46" s="977"/>
      <c r="AE46" s="977"/>
      <c r="AF46" s="1089"/>
    </row>
    <row r="47" spans="1:32" ht="15" customHeight="1">
      <c r="A47" s="1050"/>
      <c r="B47" s="1051"/>
      <c r="C47" s="999"/>
      <c r="D47" s="1000"/>
      <c r="E47" s="1000"/>
      <c r="F47" s="1000"/>
      <c r="G47" s="1000"/>
      <c r="H47" s="1000"/>
      <c r="I47" s="1000"/>
      <c r="J47" s="1000"/>
      <c r="K47" s="1000"/>
      <c r="L47" s="1000"/>
      <c r="M47" s="1000"/>
      <c r="N47" s="1000"/>
      <c r="O47" s="1000"/>
      <c r="P47" s="1000"/>
      <c r="Q47" s="1000"/>
      <c r="R47" s="1000"/>
      <c r="S47" s="1000"/>
      <c r="T47" s="1000"/>
      <c r="U47" s="1000"/>
      <c r="V47" s="1000"/>
      <c r="W47" s="1000"/>
      <c r="X47" s="1000"/>
      <c r="Y47" s="1000"/>
      <c r="Z47" s="1000"/>
      <c r="AA47" s="1000"/>
      <c r="AB47" s="1000"/>
      <c r="AC47" s="1000"/>
      <c r="AD47" s="1000"/>
      <c r="AE47" s="1000"/>
      <c r="AF47" s="1001"/>
    </row>
    <row r="48" spans="1:32" ht="7.5" customHeight="1">
      <c r="A48" s="1050"/>
      <c r="B48" s="1051"/>
      <c r="C48" s="1002"/>
      <c r="D48" s="1003"/>
      <c r="E48" s="1003"/>
      <c r="F48" s="1003"/>
      <c r="G48" s="1003"/>
      <c r="H48" s="1003"/>
      <c r="I48" s="1003"/>
      <c r="J48" s="1003"/>
      <c r="K48" s="1003"/>
      <c r="L48" s="1003"/>
      <c r="M48" s="1003"/>
      <c r="N48" s="1003"/>
      <c r="O48" s="1003"/>
      <c r="P48" s="1003"/>
      <c r="Q48" s="1003"/>
      <c r="R48" s="1003"/>
      <c r="S48" s="1003"/>
      <c r="T48" s="1003"/>
      <c r="U48" s="1003"/>
      <c r="V48" s="1003"/>
      <c r="W48" s="1003"/>
      <c r="X48" s="1003"/>
      <c r="Y48" s="1003"/>
      <c r="Z48" s="1003"/>
      <c r="AA48" s="1003"/>
      <c r="AB48" s="1003"/>
      <c r="AC48" s="1003"/>
      <c r="AD48" s="1003"/>
      <c r="AE48" s="1003"/>
      <c r="AF48" s="1004"/>
    </row>
    <row r="49" spans="1:32" ht="3" customHeight="1">
      <c r="A49" s="1052" t="s">
        <v>287</v>
      </c>
      <c r="B49" s="1053"/>
      <c r="C49" s="1033" t="s">
        <v>433</v>
      </c>
      <c r="D49" s="977"/>
      <c r="E49" s="977"/>
      <c r="F49" s="977"/>
      <c r="G49" s="977"/>
      <c r="H49" s="977"/>
      <c r="I49" s="977"/>
      <c r="J49" s="977"/>
      <c r="K49" s="977"/>
      <c r="L49" s="977"/>
      <c r="M49" s="977"/>
      <c r="N49" s="977"/>
      <c r="O49" s="977"/>
      <c r="P49" s="977"/>
      <c r="Q49" s="977"/>
      <c r="R49" s="977"/>
      <c r="S49" s="977"/>
      <c r="T49" s="977"/>
      <c r="U49" s="977"/>
      <c r="V49" s="977"/>
      <c r="W49" s="977"/>
      <c r="X49" s="977"/>
      <c r="Y49" s="977"/>
      <c r="Z49" s="977"/>
      <c r="AA49" s="977"/>
      <c r="AB49" s="124"/>
      <c r="AC49" s="124"/>
      <c r="AD49" s="124"/>
      <c r="AE49" s="124"/>
      <c r="AF49" s="125"/>
    </row>
    <row r="50" spans="1:32" ht="15" customHeight="1">
      <c r="A50" s="1054"/>
      <c r="B50" s="1055"/>
      <c r="C50" s="999"/>
      <c r="D50" s="1000"/>
      <c r="E50" s="1000"/>
      <c r="F50" s="1000"/>
      <c r="G50" s="1000"/>
      <c r="H50" s="1000"/>
      <c r="I50" s="1000"/>
      <c r="J50" s="1000"/>
      <c r="K50" s="1000"/>
      <c r="L50" s="1000"/>
      <c r="M50" s="1000"/>
      <c r="N50" s="1000"/>
      <c r="O50" s="1000"/>
      <c r="P50" s="1000"/>
      <c r="Q50" s="1000"/>
      <c r="R50" s="1000"/>
      <c r="S50" s="1000"/>
      <c r="T50" s="1000"/>
      <c r="U50" s="1000"/>
      <c r="V50" s="1000"/>
      <c r="W50" s="1000"/>
      <c r="X50" s="1000"/>
      <c r="Y50" s="1000"/>
      <c r="Z50" s="1000"/>
      <c r="AA50" s="1000"/>
      <c r="AB50" s="18"/>
      <c r="AC50" s="341"/>
      <c r="AD50" s="997" t="s">
        <v>13</v>
      </c>
      <c r="AE50" s="998"/>
      <c r="AF50" s="126"/>
    </row>
    <row r="51" spans="1:32" ht="3" customHeight="1">
      <c r="A51" s="1056"/>
      <c r="B51" s="1057"/>
      <c r="C51" s="1002"/>
      <c r="D51" s="1003"/>
      <c r="E51" s="1003"/>
      <c r="F51" s="1003"/>
      <c r="G51" s="1003"/>
      <c r="H51" s="1003"/>
      <c r="I51" s="1003"/>
      <c r="J51" s="1003"/>
      <c r="K51" s="1003"/>
      <c r="L51" s="1003"/>
      <c r="M51" s="1003"/>
      <c r="N51" s="1003"/>
      <c r="O51" s="1003"/>
      <c r="P51" s="1003"/>
      <c r="Q51" s="1003"/>
      <c r="R51" s="1003"/>
      <c r="S51" s="1003"/>
      <c r="T51" s="1003"/>
      <c r="U51" s="1003"/>
      <c r="V51" s="1003"/>
      <c r="W51" s="1003"/>
      <c r="X51" s="1003"/>
      <c r="Y51" s="1003"/>
      <c r="Z51" s="1003"/>
      <c r="AA51" s="1003"/>
      <c r="AB51" s="127"/>
      <c r="AC51" s="127"/>
      <c r="AD51" s="127"/>
      <c r="AE51" s="127"/>
      <c r="AF51" s="128"/>
    </row>
    <row r="52" spans="1:32" ht="3" customHeight="1">
      <c r="A52" s="1052" t="s">
        <v>286</v>
      </c>
      <c r="B52" s="1053"/>
      <c r="C52" s="1033" t="s">
        <v>111</v>
      </c>
      <c r="D52" s="977"/>
      <c r="E52" s="977"/>
      <c r="F52" s="977"/>
      <c r="G52" s="977"/>
      <c r="H52" s="977"/>
      <c r="I52" s="977"/>
      <c r="J52" s="977"/>
      <c r="K52" s="977"/>
      <c r="L52" s="977"/>
      <c r="M52" s="977"/>
      <c r="N52" s="977"/>
      <c r="O52" s="977"/>
      <c r="P52" s="977"/>
      <c r="Q52" s="977"/>
      <c r="R52" s="977"/>
      <c r="S52" s="977"/>
      <c r="T52" s="977"/>
      <c r="U52" s="977"/>
      <c r="V52" s="977"/>
      <c r="W52" s="977"/>
      <c r="X52" s="977"/>
      <c r="Y52" s="977"/>
      <c r="Z52" s="977"/>
      <c r="AA52" s="977"/>
      <c r="AB52" s="124"/>
      <c r="AC52" s="124"/>
      <c r="AD52" s="124"/>
      <c r="AE52" s="124"/>
      <c r="AF52" s="125"/>
    </row>
    <row r="53" spans="1:32" ht="15" customHeight="1">
      <c r="A53" s="1054"/>
      <c r="B53" s="1055"/>
      <c r="C53" s="999"/>
      <c r="D53" s="1000"/>
      <c r="E53" s="1000"/>
      <c r="F53" s="1000"/>
      <c r="G53" s="1000"/>
      <c r="H53" s="1000"/>
      <c r="I53" s="1000"/>
      <c r="J53" s="1000"/>
      <c r="K53" s="1000"/>
      <c r="L53" s="1000"/>
      <c r="M53" s="1000"/>
      <c r="N53" s="1000"/>
      <c r="O53" s="1000"/>
      <c r="P53" s="1000"/>
      <c r="Q53" s="1000"/>
      <c r="R53" s="1000"/>
      <c r="S53" s="1000"/>
      <c r="T53" s="1000"/>
      <c r="U53" s="1000"/>
      <c r="V53" s="1000"/>
      <c r="W53" s="1000"/>
      <c r="X53" s="1000"/>
      <c r="Y53" s="1000"/>
      <c r="Z53" s="1000"/>
      <c r="AA53" s="1000"/>
      <c r="AB53" s="18"/>
      <c r="AC53" s="341"/>
      <c r="AD53" s="997" t="s">
        <v>13</v>
      </c>
      <c r="AE53" s="998"/>
      <c r="AF53" s="126"/>
    </row>
    <row r="54" spans="1:32" ht="3" customHeight="1">
      <c r="A54" s="1056"/>
      <c r="B54" s="1057"/>
      <c r="C54" s="1002"/>
      <c r="D54" s="1003"/>
      <c r="E54" s="1003"/>
      <c r="F54" s="1003"/>
      <c r="G54" s="1003"/>
      <c r="H54" s="1003"/>
      <c r="I54" s="1003"/>
      <c r="J54" s="1003"/>
      <c r="K54" s="1003"/>
      <c r="L54" s="1003"/>
      <c r="M54" s="1003"/>
      <c r="N54" s="1003"/>
      <c r="O54" s="1003"/>
      <c r="P54" s="1003"/>
      <c r="Q54" s="1003"/>
      <c r="R54" s="1003"/>
      <c r="S54" s="1003"/>
      <c r="T54" s="1003"/>
      <c r="U54" s="1003"/>
      <c r="V54" s="1003"/>
      <c r="W54" s="1003"/>
      <c r="X54" s="1003"/>
      <c r="Y54" s="1003"/>
      <c r="Z54" s="1003"/>
      <c r="AA54" s="1003"/>
      <c r="AB54" s="127"/>
      <c r="AC54" s="127"/>
      <c r="AD54" s="127"/>
      <c r="AE54" s="127"/>
      <c r="AF54" s="128"/>
    </row>
    <row r="55" spans="1:32" ht="3" customHeight="1">
      <c r="A55" s="1052" t="s">
        <v>288</v>
      </c>
      <c r="B55" s="1053"/>
      <c r="C55" s="1033" t="s">
        <v>339</v>
      </c>
      <c r="D55" s="977"/>
      <c r="E55" s="977"/>
      <c r="F55" s="977"/>
      <c r="G55" s="977"/>
      <c r="H55" s="977"/>
      <c r="I55" s="977"/>
      <c r="J55" s="977"/>
      <c r="K55" s="977"/>
      <c r="L55" s="977"/>
      <c r="M55" s="977"/>
      <c r="N55" s="977"/>
      <c r="O55" s="977"/>
      <c r="P55" s="977"/>
      <c r="Q55" s="977"/>
      <c r="R55" s="977"/>
      <c r="S55" s="977"/>
      <c r="T55" s="977"/>
      <c r="U55" s="977"/>
      <c r="V55" s="977"/>
      <c r="W55" s="977"/>
      <c r="X55" s="977"/>
      <c r="Y55" s="977"/>
      <c r="Z55" s="977"/>
      <c r="AA55" s="977"/>
      <c r="AB55" s="124"/>
      <c r="AC55" s="124"/>
      <c r="AD55" s="124"/>
      <c r="AE55" s="124"/>
      <c r="AF55" s="125"/>
    </row>
    <row r="56" spans="1:32" ht="15" customHeight="1">
      <c r="A56" s="1054"/>
      <c r="B56" s="1055"/>
      <c r="C56" s="999"/>
      <c r="D56" s="1000"/>
      <c r="E56" s="1000"/>
      <c r="F56" s="1000"/>
      <c r="G56" s="1000"/>
      <c r="H56" s="1000"/>
      <c r="I56" s="1000"/>
      <c r="J56" s="1000"/>
      <c r="K56" s="1000"/>
      <c r="L56" s="1000"/>
      <c r="M56" s="1000"/>
      <c r="N56" s="1000"/>
      <c r="O56" s="1000"/>
      <c r="P56" s="1000"/>
      <c r="Q56" s="1000"/>
      <c r="R56" s="1000"/>
      <c r="S56" s="1000"/>
      <c r="T56" s="1000"/>
      <c r="U56" s="1000"/>
      <c r="V56" s="1000"/>
      <c r="W56" s="1000"/>
      <c r="X56" s="1000"/>
      <c r="Y56" s="1000"/>
      <c r="Z56" s="1000"/>
      <c r="AA56" s="1000"/>
      <c r="AB56" s="18"/>
      <c r="AC56" s="341"/>
      <c r="AD56" s="997" t="s">
        <v>13</v>
      </c>
      <c r="AE56" s="998"/>
      <c r="AF56" s="126"/>
    </row>
    <row r="57" spans="1:32" ht="3" customHeight="1">
      <c r="A57" s="1056"/>
      <c r="B57" s="1057"/>
      <c r="C57" s="1002"/>
      <c r="D57" s="1003"/>
      <c r="E57" s="1003"/>
      <c r="F57" s="1003"/>
      <c r="G57" s="1003"/>
      <c r="H57" s="1003"/>
      <c r="I57" s="1003"/>
      <c r="J57" s="1003"/>
      <c r="K57" s="1003"/>
      <c r="L57" s="1003"/>
      <c r="M57" s="1003"/>
      <c r="N57" s="1003"/>
      <c r="O57" s="1003"/>
      <c r="P57" s="1003"/>
      <c r="Q57" s="1003"/>
      <c r="R57" s="1003"/>
      <c r="S57" s="1003"/>
      <c r="T57" s="1003"/>
      <c r="U57" s="1003"/>
      <c r="V57" s="1003"/>
      <c r="W57" s="1003"/>
      <c r="X57" s="1003"/>
      <c r="Y57" s="1003"/>
      <c r="Z57" s="1003"/>
      <c r="AA57" s="1003"/>
      <c r="AB57" s="127"/>
      <c r="AC57" s="127"/>
      <c r="AD57" s="127"/>
      <c r="AE57" s="127"/>
      <c r="AF57" s="128"/>
    </row>
    <row r="58" spans="1:32" ht="12" customHeight="1">
      <c r="A58" s="1050" t="s">
        <v>323</v>
      </c>
      <c r="B58" s="1051"/>
      <c r="C58" s="1033" t="s">
        <v>434</v>
      </c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  <c r="Q58" s="977"/>
      <c r="R58" s="977"/>
      <c r="S58" s="977"/>
      <c r="T58" s="977"/>
      <c r="U58" s="977"/>
      <c r="V58" s="977"/>
      <c r="W58" s="977"/>
      <c r="X58" s="977"/>
      <c r="Y58" s="977"/>
      <c r="Z58" s="977"/>
      <c r="AA58" s="977"/>
      <c r="AB58" s="124"/>
      <c r="AC58" s="124"/>
      <c r="AD58" s="124"/>
      <c r="AE58" s="124"/>
      <c r="AF58" s="125"/>
    </row>
    <row r="59" spans="1:32" ht="15" customHeight="1">
      <c r="A59" s="1050"/>
      <c r="B59" s="1051"/>
      <c r="C59" s="999"/>
      <c r="D59" s="1000"/>
      <c r="E59" s="1000"/>
      <c r="F59" s="1000"/>
      <c r="G59" s="1000"/>
      <c r="H59" s="1000"/>
      <c r="I59" s="1000"/>
      <c r="J59" s="1000"/>
      <c r="K59" s="1000"/>
      <c r="L59" s="1000"/>
      <c r="M59" s="1000"/>
      <c r="N59" s="1000"/>
      <c r="O59" s="1000"/>
      <c r="P59" s="1000"/>
      <c r="Q59" s="1000"/>
      <c r="R59" s="1000"/>
      <c r="S59" s="1000"/>
      <c r="T59" s="1000"/>
      <c r="U59" s="1000"/>
      <c r="V59" s="1000"/>
      <c r="W59" s="1000"/>
      <c r="X59" s="1000"/>
      <c r="Y59" s="1000"/>
      <c r="Z59" s="1000"/>
      <c r="AA59" s="1000"/>
      <c r="AB59" s="18"/>
      <c r="AC59" s="341"/>
      <c r="AD59" s="997" t="s">
        <v>13</v>
      </c>
      <c r="AE59" s="998"/>
      <c r="AF59" s="126"/>
    </row>
    <row r="60" spans="1:32" ht="12" customHeight="1">
      <c r="A60" s="1050"/>
      <c r="B60" s="1051"/>
      <c r="C60" s="1002"/>
      <c r="D60" s="1003"/>
      <c r="E60" s="1003"/>
      <c r="F60" s="1003"/>
      <c r="G60" s="1003"/>
      <c r="H60" s="1003"/>
      <c r="I60" s="1003"/>
      <c r="J60" s="1003"/>
      <c r="K60" s="1003"/>
      <c r="L60" s="1003"/>
      <c r="M60" s="1003"/>
      <c r="N60" s="1003"/>
      <c r="O60" s="1003"/>
      <c r="P60" s="1003"/>
      <c r="Q60" s="1003"/>
      <c r="R60" s="1003"/>
      <c r="S60" s="1003"/>
      <c r="T60" s="1003"/>
      <c r="U60" s="1003"/>
      <c r="V60" s="1003"/>
      <c r="W60" s="1003"/>
      <c r="X60" s="1003"/>
      <c r="Y60" s="1003"/>
      <c r="Z60" s="1003"/>
      <c r="AA60" s="1003"/>
      <c r="AB60" s="127"/>
      <c r="AC60" s="127"/>
      <c r="AD60" s="127"/>
      <c r="AE60" s="127"/>
      <c r="AF60" s="128"/>
    </row>
    <row r="61" spans="1:32" ht="3" customHeight="1">
      <c r="A61" s="1050" t="s">
        <v>302</v>
      </c>
      <c r="B61" s="1051"/>
      <c r="C61" s="1033" t="s">
        <v>188</v>
      </c>
      <c r="D61" s="977"/>
      <c r="E61" s="977"/>
      <c r="F61" s="977"/>
      <c r="G61" s="977"/>
      <c r="H61" s="977"/>
      <c r="I61" s="977"/>
      <c r="J61" s="977"/>
      <c r="K61" s="977"/>
      <c r="L61" s="977"/>
      <c r="M61" s="977"/>
      <c r="N61" s="977"/>
      <c r="O61" s="977"/>
      <c r="P61" s="977"/>
      <c r="Q61" s="977"/>
      <c r="R61" s="977"/>
      <c r="S61" s="977"/>
      <c r="T61" s="977"/>
      <c r="U61" s="977"/>
      <c r="V61" s="977"/>
      <c r="W61" s="977"/>
      <c r="X61" s="977"/>
      <c r="Y61" s="977"/>
      <c r="Z61" s="977"/>
      <c r="AA61" s="977"/>
      <c r="AB61" s="124"/>
      <c r="AC61" s="124"/>
      <c r="AD61" s="124"/>
      <c r="AE61" s="124"/>
      <c r="AF61" s="125"/>
    </row>
    <row r="62" spans="1:32" ht="15" customHeight="1">
      <c r="A62" s="1050"/>
      <c r="B62" s="1051"/>
      <c r="C62" s="999"/>
      <c r="D62" s="1000"/>
      <c r="E62" s="1000"/>
      <c r="F62" s="1000"/>
      <c r="G62" s="1000"/>
      <c r="H62" s="1000"/>
      <c r="I62" s="1000"/>
      <c r="J62" s="1000"/>
      <c r="K62" s="1000"/>
      <c r="L62" s="1000"/>
      <c r="M62" s="1000"/>
      <c r="N62" s="1000"/>
      <c r="O62" s="1000"/>
      <c r="P62" s="1000"/>
      <c r="Q62" s="1000"/>
      <c r="R62" s="1000"/>
      <c r="S62" s="1000"/>
      <c r="T62" s="1000"/>
      <c r="U62" s="1000"/>
      <c r="V62" s="1000"/>
      <c r="W62" s="1000"/>
      <c r="X62" s="1000"/>
      <c r="Y62" s="1000"/>
      <c r="Z62" s="1000"/>
      <c r="AA62" s="1000"/>
      <c r="AB62" s="18"/>
      <c r="AC62" s="341"/>
      <c r="AD62" s="997" t="s">
        <v>13</v>
      </c>
      <c r="AE62" s="998"/>
      <c r="AF62" s="126"/>
    </row>
    <row r="63" spans="1:32" ht="3" customHeight="1">
      <c r="A63" s="1050"/>
      <c r="B63" s="1051"/>
      <c r="C63" s="1002"/>
      <c r="D63" s="1003"/>
      <c r="E63" s="1003"/>
      <c r="F63" s="1003"/>
      <c r="G63" s="1003"/>
      <c r="H63" s="1003"/>
      <c r="I63" s="1003"/>
      <c r="J63" s="1003"/>
      <c r="K63" s="1003"/>
      <c r="L63" s="1003"/>
      <c r="M63" s="1003"/>
      <c r="N63" s="1003"/>
      <c r="O63" s="1003"/>
      <c r="P63" s="1003"/>
      <c r="Q63" s="1003"/>
      <c r="R63" s="1003"/>
      <c r="S63" s="1003"/>
      <c r="T63" s="1003"/>
      <c r="U63" s="1003"/>
      <c r="V63" s="1003"/>
      <c r="W63" s="1003"/>
      <c r="X63" s="1003"/>
      <c r="Y63" s="1003"/>
      <c r="Z63" s="1003"/>
      <c r="AA63" s="1003"/>
      <c r="AB63" s="127"/>
      <c r="AC63" s="127"/>
      <c r="AD63" s="127"/>
      <c r="AE63" s="127"/>
      <c r="AF63" s="128"/>
    </row>
    <row r="64" spans="1:32" ht="3" customHeight="1">
      <c r="A64" s="1050"/>
      <c r="B64" s="1051"/>
      <c r="C64" s="1033" t="s">
        <v>654</v>
      </c>
      <c r="D64" s="977"/>
      <c r="E64" s="977"/>
      <c r="F64" s="977"/>
      <c r="G64" s="977"/>
      <c r="H64" s="977"/>
      <c r="I64" s="977"/>
      <c r="J64" s="977"/>
      <c r="K64" s="977"/>
      <c r="L64" s="977"/>
      <c r="M64" s="977"/>
      <c r="N64" s="977"/>
      <c r="O64" s="977"/>
      <c r="P64" s="977"/>
      <c r="Q64" s="977"/>
      <c r="R64" s="977"/>
      <c r="S64" s="977"/>
      <c r="T64" s="977"/>
      <c r="U64" s="977"/>
      <c r="V64" s="977"/>
      <c r="W64" s="977"/>
      <c r="X64" s="977"/>
      <c r="Y64" s="977"/>
      <c r="Z64" s="977"/>
      <c r="AA64" s="977"/>
      <c r="AB64" s="124"/>
      <c r="AC64" s="124"/>
      <c r="AD64" s="124"/>
      <c r="AE64" s="124"/>
      <c r="AF64" s="125"/>
    </row>
    <row r="65" spans="1:32" ht="15" customHeight="1">
      <c r="A65" s="1050"/>
      <c r="B65" s="1051"/>
      <c r="C65" s="999"/>
      <c r="D65" s="1000"/>
      <c r="E65" s="1000"/>
      <c r="F65" s="1000"/>
      <c r="G65" s="1000"/>
      <c r="H65" s="1000"/>
      <c r="I65" s="1000"/>
      <c r="J65" s="1000"/>
      <c r="K65" s="1000"/>
      <c r="L65" s="1000"/>
      <c r="M65" s="1000"/>
      <c r="N65" s="1000"/>
      <c r="O65" s="1000"/>
      <c r="P65" s="1000"/>
      <c r="Q65" s="1000"/>
      <c r="R65" s="1000"/>
      <c r="S65" s="1000"/>
      <c r="T65" s="1000"/>
      <c r="U65" s="1000"/>
      <c r="V65" s="1000"/>
      <c r="W65" s="1000"/>
      <c r="X65" s="1000"/>
      <c r="Y65" s="1000"/>
      <c r="Z65" s="1000"/>
      <c r="AA65" s="1000"/>
      <c r="AB65" s="18"/>
      <c r="AC65" s="341"/>
      <c r="AD65" s="997" t="s">
        <v>13</v>
      </c>
      <c r="AE65" s="998"/>
      <c r="AF65" s="126"/>
    </row>
    <row r="66" spans="1:32" ht="3" customHeight="1">
      <c r="A66" s="1050"/>
      <c r="B66" s="1051"/>
      <c r="C66" s="1002"/>
      <c r="D66" s="1003"/>
      <c r="E66" s="1003"/>
      <c r="F66" s="1003"/>
      <c r="G66" s="1003"/>
      <c r="H66" s="1003"/>
      <c r="I66" s="1003"/>
      <c r="J66" s="1003"/>
      <c r="K66" s="1003"/>
      <c r="L66" s="1003"/>
      <c r="M66" s="1003"/>
      <c r="N66" s="1003"/>
      <c r="O66" s="1003"/>
      <c r="P66" s="1003"/>
      <c r="Q66" s="1003"/>
      <c r="R66" s="1003"/>
      <c r="S66" s="1003"/>
      <c r="T66" s="1003"/>
      <c r="U66" s="1003"/>
      <c r="V66" s="1003"/>
      <c r="W66" s="1003"/>
      <c r="X66" s="1003"/>
      <c r="Y66" s="1003"/>
      <c r="Z66" s="1003"/>
      <c r="AA66" s="1003"/>
      <c r="AB66" s="127"/>
      <c r="AC66" s="127"/>
      <c r="AD66" s="127"/>
      <c r="AE66" s="127"/>
      <c r="AF66" s="128"/>
    </row>
    <row r="67" spans="1:32" ht="3" customHeight="1">
      <c r="A67" s="1050" t="s">
        <v>301</v>
      </c>
      <c r="B67" s="1051"/>
      <c r="C67" s="1033" t="s">
        <v>483</v>
      </c>
      <c r="D67" s="977"/>
      <c r="E67" s="977"/>
      <c r="F67" s="977"/>
      <c r="G67" s="977"/>
      <c r="H67" s="977"/>
      <c r="I67" s="977"/>
      <c r="J67" s="977"/>
      <c r="K67" s="977"/>
      <c r="L67" s="977"/>
      <c r="M67" s="977"/>
      <c r="N67" s="977"/>
      <c r="O67" s="977"/>
      <c r="P67" s="977"/>
      <c r="Q67" s="977"/>
      <c r="R67" s="977"/>
      <c r="S67" s="977"/>
      <c r="T67" s="977"/>
      <c r="U67" s="977"/>
      <c r="V67" s="977"/>
      <c r="W67" s="977"/>
      <c r="X67" s="977"/>
      <c r="Y67" s="977"/>
      <c r="Z67" s="977"/>
      <c r="AA67" s="977"/>
      <c r="AB67" s="124"/>
      <c r="AC67" s="124"/>
      <c r="AD67" s="124"/>
      <c r="AE67" s="124"/>
      <c r="AF67" s="125"/>
    </row>
    <row r="68" spans="1:32" ht="15" customHeight="1">
      <c r="A68" s="1050"/>
      <c r="B68" s="1051"/>
      <c r="C68" s="999"/>
      <c r="D68" s="1000"/>
      <c r="E68" s="1000"/>
      <c r="F68" s="1000"/>
      <c r="G68" s="1000"/>
      <c r="H68" s="1000"/>
      <c r="I68" s="1000"/>
      <c r="J68" s="1000"/>
      <c r="K68" s="1000"/>
      <c r="L68" s="1000"/>
      <c r="M68" s="1000"/>
      <c r="N68" s="1000"/>
      <c r="O68" s="1000"/>
      <c r="P68" s="1000"/>
      <c r="Q68" s="1000"/>
      <c r="R68" s="1000"/>
      <c r="S68" s="1000"/>
      <c r="T68" s="1000"/>
      <c r="U68" s="1000"/>
      <c r="V68" s="1000"/>
      <c r="W68" s="1000"/>
      <c r="X68" s="1000"/>
      <c r="Y68" s="1000"/>
      <c r="Z68" s="1000"/>
      <c r="AA68" s="1000"/>
      <c r="AB68" s="18"/>
      <c r="AC68" s="341"/>
      <c r="AD68" s="997" t="s">
        <v>13</v>
      </c>
      <c r="AE68" s="998"/>
      <c r="AF68" s="126"/>
    </row>
    <row r="69" spans="1:32" ht="3" customHeight="1">
      <c r="A69" s="1050"/>
      <c r="B69" s="1051"/>
      <c r="C69" s="1002"/>
      <c r="D69" s="1003"/>
      <c r="E69" s="1003"/>
      <c r="F69" s="1003"/>
      <c r="G69" s="1003"/>
      <c r="H69" s="1003"/>
      <c r="I69" s="1003"/>
      <c r="J69" s="1003"/>
      <c r="K69" s="1003"/>
      <c r="L69" s="1003"/>
      <c r="M69" s="1003"/>
      <c r="N69" s="1003"/>
      <c r="O69" s="1003"/>
      <c r="P69" s="1003"/>
      <c r="Q69" s="1003"/>
      <c r="R69" s="1003"/>
      <c r="S69" s="1003"/>
      <c r="T69" s="1003"/>
      <c r="U69" s="1003"/>
      <c r="V69" s="1003"/>
      <c r="W69" s="1003"/>
      <c r="X69" s="1003"/>
      <c r="Y69" s="1003"/>
      <c r="Z69" s="1003"/>
      <c r="AA69" s="1003"/>
      <c r="AB69" s="127"/>
      <c r="AC69" s="127"/>
      <c r="AD69" s="127"/>
      <c r="AE69" s="127"/>
      <c r="AF69" s="128"/>
    </row>
    <row r="70" spans="1:32" ht="3" customHeight="1">
      <c r="A70" s="1044"/>
      <c r="B70" s="1045"/>
      <c r="C70" s="1033" t="s">
        <v>655</v>
      </c>
      <c r="D70" s="977"/>
      <c r="E70" s="977"/>
      <c r="F70" s="977"/>
      <c r="G70" s="977"/>
      <c r="H70" s="977"/>
      <c r="I70" s="977"/>
      <c r="J70" s="977"/>
      <c r="K70" s="977"/>
      <c r="L70" s="977"/>
      <c r="M70" s="977"/>
      <c r="N70" s="977"/>
      <c r="O70" s="977"/>
      <c r="P70" s="977"/>
      <c r="Q70" s="977"/>
      <c r="R70" s="977"/>
      <c r="S70" s="977"/>
      <c r="T70" s="977"/>
      <c r="U70" s="977"/>
      <c r="V70" s="977"/>
      <c r="W70" s="977"/>
      <c r="X70" s="977"/>
      <c r="Y70" s="977"/>
      <c r="Z70" s="977"/>
      <c r="AA70" s="977"/>
      <c r="AB70" s="977"/>
      <c r="AC70" s="127"/>
      <c r="AE70" s="16"/>
      <c r="AF70" s="17"/>
    </row>
    <row r="71" spans="1:32" ht="15" customHeight="1">
      <c r="A71" s="1046"/>
      <c r="B71" s="1047"/>
      <c r="C71" s="999"/>
      <c r="D71" s="1000"/>
      <c r="E71" s="1000"/>
      <c r="F71" s="1000"/>
      <c r="G71" s="1000"/>
      <c r="H71" s="1000"/>
      <c r="I71" s="1000"/>
      <c r="J71" s="1000"/>
      <c r="K71" s="1000"/>
      <c r="L71" s="1000"/>
      <c r="M71" s="1000"/>
      <c r="N71" s="1000"/>
      <c r="O71" s="1000"/>
      <c r="P71" s="1000"/>
      <c r="Q71" s="1000"/>
      <c r="R71" s="1000"/>
      <c r="S71" s="1000"/>
      <c r="T71" s="1000"/>
      <c r="U71" s="1000"/>
      <c r="V71" s="1000"/>
      <c r="W71" s="1000"/>
      <c r="X71" s="1000"/>
      <c r="Y71" s="1000"/>
      <c r="Z71" s="1000"/>
      <c r="AA71" s="1000"/>
      <c r="AB71" s="1000"/>
      <c r="AC71" s="340"/>
      <c r="AD71" s="1097" t="s">
        <v>13</v>
      </c>
      <c r="AE71" s="1098"/>
      <c r="AF71" s="19"/>
    </row>
    <row r="72" spans="1:32" ht="3" customHeight="1">
      <c r="A72" s="1048"/>
      <c r="B72" s="1049"/>
      <c r="C72" s="1002"/>
      <c r="D72" s="1003"/>
      <c r="E72" s="1003"/>
      <c r="F72" s="1003"/>
      <c r="G72" s="1003"/>
      <c r="H72" s="1003"/>
      <c r="I72" s="1003"/>
      <c r="J72" s="1003"/>
      <c r="K72" s="1003"/>
      <c r="L72" s="1003"/>
      <c r="M72" s="1003"/>
      <c r="N72" s="1003"/>
      <c r="O72" s="1003"/>
      <c r="P72" s="1003"/>
      <c r="Q72" s="1003"/>
      <c r="R72" s="1003"/>
      <c r="S72" s="1003"/>
      <c r="T72" s="1003"/>
      <c r="U72" s="1003"/>
      <c r="V72" s="1003"/>
      <c r="W72" s="1003"/>
      <c r="X72" s="1003"/>
      <c r="Y72" s="1003"/>
      <c r="Z72" s="1003"/>
      <c r="AA72" s="1003"/>
      <c r="AB72" s="1003"/>
      <c r="AC72" s="339"/>
      <c r="AD72" s="20"/>
      <c r="AE72" s="20"/>
      <c r="AF72" s="21"/>
    </row>
    <row r="73" spans="1:32" ht="10.5" customHeight="1">
      <c r="A73" s="1050" t="s">
        <v>324</v>
      </c>
      <c r="B73" s="1051"/>
      <c r="C73" s="1033" t="s">
        <v>189</v>
      </c>
      <c r="D73" s="977"/>
      <c r="E73" s="977"/>
      <c r="F73" s="977"/>
      <c r="G73" s="977"/>
      <c r="H73" s="977"/>
      <c r="I73" s="977"/>
      <c r="J73" s="977"/>
      <c r="K73" s="977"/>
      <c r="L73" s="977"/>
      <c r="M73" s="977"/>
      <c r="N73" s="977"/>
      <c r="O73" s="977"/>
      <c r="P73" s="977"/>
      <c r="Q73" s="977"/>
      <c r="R73" s="977"/>
      <c r="S73" s="977"/>
      <c r="T73" s="977"/>
      <c r="U73" s="977"/>
      <c r="V73" s="977"/>
      <c r="W73" s="977"/>
      <c r="X73" s="977"/>
      <c r="Y73" s="977"/>
      <c r="Z73" s="977"/>
      <c r="AA73" s="977"/>
      <c r="AB73" s="977"/>
      <c r="AC73" s="977"/>
      <c r="AD73" s="977"/>
      <c r="AE73" s="977"/>
      <c r="AF73" s="1089"/>
    </row>
    <row r="74" spans="1:32" ht="10.5" customHeight="1">
      <c r="A74" s="1050"/>
      <c r="B74" s="1051"/>
      <c r="C74" s="1002"/>
      <c r="D74" s="1003"/>
      <c r="E74" s="1003"/>
      <c r="F74" s="1003"/>
      <c r="G74" s="1003"/>
      <c r="H74" s="1003"/>
      <c r="I74" s="1003"/>
      <c r="J74" s="1003"/>
      <c r="K74" s="1003"/>
      <c r="L74" s="1003"/>
      <c r="M74" s="1003"/>
      <c r="N74" s="1003"/>
      <c r="O74" s="1003"/>
      <c r="P74" s="1003"/>
      <c r="Q74" s="1003"/>
      <c r="R74" s="1003"/>
      <c r="S74" s="1003"/>
      <c r="T74" s="1003"/>
      <c r="U74" s="1003"/>
      <c r="V74" s="1003"/>
      <c r="W74" s="1003"/>
      <c r="X74" s="1003"/>
      <c r="Y74" s="1003"/>
      <c r="Z74" s="1003"/>
      <c r="AA74" s="1003"/>
      <c r="AB74" s="1003"/>
      <c r="AC74" s="1003"/>
      <c r="AD74" s="1003"/>
      <c r="AE74" s="1003"/>
      <c r="AF74" s="1004"/>
    </row>
    <row r="75" spans="1:32" ht="12" customHeight="1">
      <c r="A75" s="1052" t="s">
        <v>303</v>
      </c>
      <c r="B75" s="1053"/>
      <c r="C75" s="1033" t="s">
        <v>112</v>
      </c>
      <c r="D75" s="977"/>
      <c r="E75" s="977"/>
      <c r="F75" s="977"/>
      <c r="G75" s="977"/>
      <c r="H75" s="977"/>
      <c r="I75" s="977"/>
      <c r="J75" s="977"/>
      <c r="K75" s="977"/>
      <c r="L75" s="977"/>
      <c r="M75" s="977"/>
      <c r="N75" s="977"/>
      <c r="O75" s="977"/>
      <c r="P75" s="977"/>
      <c r="Q75" s="977"/>
      <c r="R75" s="977"/>
      <c r="S75" s="977"/>
      <c r="T75" s="977"/>
      <c r="U75" s="977"/>
      <c r="V75" s="977"/>
      <c r="W75" s="977"/>
      <c r="X75" s="977"/>
      <c r="Y75" s="977"/>
      <c r="Z75" s="977"/>
      <c r="AA75" s="977"/>
      <c r="AB75" s="124"/>
      <c r="AC75" s="124"/>
      <c r="AD75" s="124"/>
      <c r="AE75" s="124"/>
      <c r="AF75" s="125"/>
    </row>
    <row r="76" spans="1:32" ht="15" customHeight="1">
      <c r="A76" s="1054"/>
      <c r="B76" s="1055"/>
      <c r="C76" s="999"/>
      <c r="D76" s="1000"/>
      <c r="E76" s="1000"/>
      <c r="F76" s="1000"/>
      <c r="G76" s="1000"/>
      <c r="H76" s="1000"/>
      <c r="I76" s="1000"/>
      <c r="J76" s="1000"/>
      <c r="K76" s="1000"/>
      <c r="L76" s="1000"/>
      <c r="M76" s="1000"/>
      <c r="N76" s="1000"/>
      <c r="O76" s="1000"/>
      <c r="P76" s="1000"/>
      <c r="Q76" s="1000"/>
      <c r="R76" s="1000"/>
      <c r="S76" s="1000"/>
      <c r="T76" s="1000"/>
      <c r="U76" s="1000"/>
      <c r="V76" s="1000"/>
      <c r="W76" s="1000"/>
      <c r="X76" s="1000"/>
      <c r="Y76" s="1000"/>
      <c r="Z76" s="1000"/>
      <c r="AA76" s="1000"/>
      <c r="AB76" s="18"/>
      <c r="AC76" s="341"/>
      <c r="AD76" s="997" t="s">
        <v>13</v>
      </c>
      <c r="AE76" s="998"/>
      <c r="AF76" s="126"/>
    </row>
    <row r="77" spans="1:32" ht="12" customHeight="1">
      <c r="A77" s="1056"/>
      <c r="B77" s="1057"/>
      <c r="C77" s="1002"/>
      <c r="D77" s="1003"/>
      <c r="E77" s="1003"/>
      <c r="F77" s="1003"/>
      <c r="G77" s="1003"/>
      <c r="H77" s="1003"/>
      <c r="I77" s="1003"/>
      <c r="J77" s="1003"/>
      <c r="K77" s="1003"/>
      <c r="L77" s="1003"/>
      <c r="M77" s="1003"/>
      <c r="N77" s="1003"/>
      <c r="O77" s="1003"/>
      <c r="P77" s="1003"/>
      <c r="Q77" s="1003"/>
      <c r="R77" s="1003"/>
      <c r="S77" s="1003"/>
      <c r="T77" s="1003"/>
      <c r="U77" s="1003"/>
      <c r="V77" s="1003"/>
      <c r="W77" s="1003"/>
      <c r="X77" s="1003"/>
      <c r="Y77" s="1003"/>
      <c r="Z77" s="1003"/>
      <c r="AA77" s="1003"/>
      <c r="AB77" s="127"/>
      <c r="AC77" s="127"/>
      <c r="AD77" s="127"/>
      <c r="AE77" s="127"/>
      <c r="AF77" s="128"/>
    </row>
    <row r="78" spans="1:32" ht="7.5" customHeight="1">
      <c r="A78" s="1052" t="s">
        <v>304</v>
      </c>
      <c r="B78" s="1053"/>
      <c r="C78" s="1033" t="s">
        <v>325</v>
      </c>
      <c r="D78" s="977"/>
      <c r="E78" s="977"/>
      <c r="F78" s="977"/>
      <c r="G78" s="977"/>
      <c r="H78" s="977"/>
      <c r="I78" s="977"/>
      <c r="J78" s="977"/>
      <c r="K78" s="977"/>
      <c r="L78" s="977"/>
      <c r="M78" s="977"/>
      <c r="N78" s="977"/>
      <c r="O78" s="977"/>
      <c r="P78" s="977"/>
      <c r="Q78" s="977"/>
      <c r="R78" s="977"/>
      <c r="S78" s="977"/>
      <c r="T78" s="977"/>
      <c r="U78" s="977"/>
      <c r="V78" s="977"/>
      <c r="W78" s="977"/>
      <c r="X78" s="977"/>
      <c r="Y78" s="977"/>
      <c r="Z78" s="977"/>
      <c r="AA78" s="977"/>
      <c r="AB78" s="124"/>
      <c r="AC78" s="124"/>
      <c r="AD78" s="124"/>
      <c r="AE78" s="124"/>
      <c r="AF78" s="125"/>
    </row>
    <row r="79" spans="1:32" ht="15" customHeight="1">
      <c r="A79" s="1054"/>
      <c r="B79" s="1055"/>
      <c r="C79" s="999"/>
      <c r="D79" s="1000"/>
      <c r="E79" s="1000"/>
      <c r="F79" s="1000"/>
      <c r="G79" s="1000"/>
      <c r="H79" s="1000"/>
      <c r="I79" s="1000"/>
      <c r="J79" s="1000"/>
      <c r="K79" s="1000"/>
      <c r="L79" s="1000"/>
      <c r="M79" s="1000"/>
      <c r="N79" s="1000"/>
      <c r="O79" s="1000"/>
      <c r="P79" s="1000"/>
      <c r="Q79" s="1000"/>
      <c r="R79" s="1000"/>
      <c r="S79" s="1000"/>
      <c r="T79" s="1000"/>
      <c r="U79" s="1000"/>
      <c r="V79" s="1000"/>
      <c r="W79" s="1000"/>
      <c r="X79" s="1000"/>
      <c r="Y79" s="1000"/>
      <c r="Z79" s="1000"/>
      <c r="AA79" s="1000"/>
      <c r="AB79" s="18"/>
      <c r="AC79" s="341"/>
      <c r="AD79" s="997" t="s">
        <v>13</v>
      </c>
      <c r="AE79" s="998"/>
      <c r="AF79" s="126"/>
    </row>
    <row r="80" spans="1:32" ht="7.5" customHeight="1">
      <c r="A80" s="1056"/>
      <c r="B80" s="1057"/>
      <c r="C80" s="1002"/>
      <c r="D80" s="1003"/>
      <c r="E80" s="1003"/>
      <c r="F80" s="1003"/>
      <c r="G80" s="1003"/>
      <c r="H80" s="1003"/>
      <c r="I80" s="1003"/>
      <c r="J80" s="1003"/>
      <c r="K80" s="1003"/>
      <c r="L80" s="1003"/>
      <c r="M80" s="1003"/>
      <c r="N80" s="1003"/>
      <c r="O80" s="1003"/>
      <c r="P80" s="1003"/>
      <c r="Q80" s="1003"/>
      <c r="R80" s="1003"/>
      <c r="S80" s="1003"/>
      <c r="T80" s="1003"/>
      <c r="U80" s="1003"/>
      <c r="V80" s="1003"/>
      <c r="W80" s="1003"/>
      <c r="X80" s="1003"/>
      <c r="Y80" s="1003"/>
      <c r="Z80" s="1003"/>
      <c r="AA80" s="1003"/>
      <c r="AB80" s="127"/>
      <c r="AC80" s="127"/>
      <c r="AD80" s="127"/>
      <c r="AE80" s="127"/>
      <c r="AF80" s="128"/>
    </row>
    <row r="81" spans="1:32" ht="3" customHeight="1">
      <c r="A81" s="1050" t="s">
        <v>326</v>
      </c>
      <c r="B81" s="1051"/>
      <c r="C81" s="1033" t="s">
        <v>192</v>
      </c>
      <c r="D81" s="977"/>
      <c r="E81" s="977"/>
      <c r="F81" s="977"/>
      <c r="G81" s="977"/>
      <c r="H81" s="977"/>
      <c r="I81" s="977"/>
      <c r="J81" s="977"/>
      <c r="K81" s="977"/>
      <c r="L81" s="977"/>
      <c r="M81" s="977"/>
      <c r="N81" s="977"/>
      <c r="O81" s="977"/>
      <c r="P81" s="977"/>
      <c r="Q81" s="977"/>
      <c r="R81" s="977"/>
      <c r="S81" s="977"/>
      <c r="T81" s="977"/>
      <c r="U81" s="977"/>
      <c r="V81" s="977"/>
      <c r="W81" s="977"/>
      <c r="X81" s="977"/>
      <c r="Y81" s="977"/>
      <c r="Z81" s="977"/>
      <c r="AA81" s="977"/>
      <c r="AB81" s="124"/>
      <c r="AC81" s="124"/>
      <c r="AD81" s="124"/>
      <c r="AE81" s="124"/>
      <c r="AF81" s="125"/>
    </row>
    <row r="82" spans="1:32" ht="15" customHeight="1">
      <c r="A82" s="1050"/>
      <c r="B82" s="1051"/>
      <c r="C82" s="999"/>
      <c r="D82" s="1000"/>
      <c r="E82" s="1000"/>
      <c r="F82" s="1000"/>
      <c r="G82" s="1000"/>
      <c r="H82" s="1000"/>
      <c r="I82" s="1000"/>
      <c r="J82" s="1000"/>
      <c r="K82" s="1000"/>
      <c r="L82" s="1000"/>
      <c r="M82" s="1000"/>
      <c r="N82" s="1000"/>
      <c r="O82" s="1000"/>
      <c r="P82" s="1000"/>
      <c r="Q82" s="1000"/>
      <c r="R82" s="1000"/>
      <c r="S82" s="1000"/>
      <c r="T82" s="1000"/>
      <c r="U82" s="1000"/>
      <c r="V82" s="1000"/>
      <c r="W82" s="1000"/>
      <c r="X82" s="1000"/>
      <c r="Y82" s="1000"/>
      <c r="Z82" s="1000"/>
      <c r="AA82" s="1000"/>
      <c r="AB82" s="18"/>
      <c r="AC82" s="341"/>
      <c r="AD82" s="997" t="s">
        <v>13</v>
      </c>
      <c r="AE82" s="998"/>
      <c r="AF82" s="126"/>
    </row>
    <row r="83" spans="1:32" ht="3" customHeight="1">
      <c r="A83" s="1050"/>
      <c r="B83" s="1051"/>
      <c r="C83" s="1002"/>
      <c r="D83" s="1003"/>
      <c r="E83" s="1003"/>
      <c r="F83" s="1003"/>
      <c r="G83" s="1003"/>
      <c r="H83" s="1003"/>
      <c r="I83" s="1003"/>
      <c r="J83" s="1003"/>
      <c r="K83" s="1003"/>
      <c r="L83" s="1003"/>
      <c r="M83" s="1003"/>
      <c r="N83" s="1003"/>
      <c r="O83" s="1003"/>
      <c r="P83" s="1003"/>
      <c r="Q83" s="1003"/>
      <c r="R83" s="1003"/>
      <c r="S83" s="1003"/>
      <c r="T83" s="1003"/>
      <c r="U83" s="1003"/>
      <c r="V83" s="1003"/>
      <c r="W83" s="1003"/>
      <c r="X83" s="1003"/>
      <c r="Y83" s="1003"/>
      <c r="Z83" s="1003"/>
      <c r="AA83" s="1003"/>
      <c r="AB83" s="127"/>
      <c r="AC83" s="127"/>
      <c r="AD83" s="127"/>
      <c r="AE83" s="127"/>
      <c r="AF83" s="128"/>
    </row>
    <row r="84" spans="1:32" ht="3" customHeight="1">
      <c r="A84" s="336"/>
      <c r="B84" s="336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336"/>
      <c r="AD84" s="336"/>
      <c r="AE84" s="336"/>
      <c r="AF84" s="336"/>
    </row>
    <row r="85" spans="1:32" ht="15" customHeight="1">
      <c r="A85" s="1037" t="s">
        <v>452</v>
      </c>
      <c r="B85" s="1037"/>
      <c r="C85" s="1037"/>
      <c r="D85" s="1037"/>
      <c r="E85" s="1037"/>
      <c r="F85" s="1037"/>
      <c r="G85" s="1096" t="s">
        <v>239</v>
      </c>
      <c r="H85" s="1096"/>
      <c r="I85" s="1096"/>
      <c r="J85" s="1096"/>
      <c r="K85" s="1096"/>
      <c r="L85" s="1096"/>
      <c r="M85" s="1096"/>
      <c r="N85" s="1096"/>
      <c r="O85" s="1104" t="s">
        <v>13</v>
      </c>
      <c r="P85" s="1105"/>
      <c r="Q85" s="72"/>
      <c r="R85" s="997" t="s">
        <v>218</v>
      </c>
      <c r="S85" s="998"/>
      <c r="T85" s="998"/>
      <c r="U85" s="998"/>
      <c r="V85" s="998"/>
      <c r="W85" s="998"/>
      <c r="X85" s="998"/>
      <c r="Y85" s="998"/>
      <c r="Z85" s="998"/>
      <c r="AA85" s="73" t="s">
        <v>13</v>
      </c>
      <c r="AB85" s="73"/>
      <c r="AC85" s="69" t="str">
        <f>IF(Q85="x","","x")</f>
        <v>x</v>
      </c>
      <c r="AD85" s="76"/>
      <c r="AE85" s="77"/>
      <c r="AF85" s="77"/>
    </row>
    <row r="86" spans="1:32" ht="3" customHeight="1">
      <c r="A86" s="336"/>
      <c r="B86" s="336"/>
      <c r="C86" s="336"/>
      <c r="D86" s="336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6"/>
      <c r="X86" s="336"/>
      <c r="Y86" s="336"/>
      <c r="Z86" s="336"/>
      <c r="AA86" s="336"/>
      <c r="AB86" s="336"/>
      <c r="AC86" s="336"/>
      <c r="AD86" s="336"/>
      <c r="AE86" s="336"/>
      <c r="AF86" s="336"/>
    </row>
    <row r="87" spans="1:32" ht="15" customHeight="1">
      <c r="A87" s="1011" t="s">
        <v>296</v>
      </c>
      <c r="B87" s="1012"/>
      <c r="C87" s="1012"/>
      <c r="D87" s="1012"/>
      <c r="E87" s="1012"/>
      <c r="F87" s="1012"/>
      <c r="G87" s="1012"/>
      <c r="H87" s="1012"/>
      <c r="I87" s="1012"/>
      <c r="J87" s="1012"/>
      <c r="K87" s="1012"/>
      <c r="L87" s="1012"/>
      <c r="M87" s="1012"/>
      <c r="N87" s="1012"/>
      <c r="O87" s="1012"/>
      <c r="P87" s="1012"/>
      <c r="Q87" s="1012"/>
      <c r="R87" s="1012"/>
      <c r="S87" s="1012"/>
      <c r="T87" s="1012"/>
      <c r="U87" s="1012"/>
      <c r="V87" s="1012"/>
      <c r="W87" s="1012"/>
      <c r="X87" s="1012"/>
      <c r="Y87" s="1012"/>
      <c r="Z87" s="1012"/>
      <c r="AA87" s="1012"/>
      <c r="AB87" s="1012"/>
      <c r="AC87" s="1012"/>
      <c r="AD87" s="1012"/>
      <c r="AE87" s="1012"/>
      <c r="AF87" s="1013"/>
    </row>
    <row r="88" spans="1:32" ht="240" customHeight="1">
      <c r="A88" s="1027"/>
      <c r="B88" s="1028"/>
      <c r="C88" s="1028"/>
      <c r="D88" s="1028"/>
      <c r="E88" s="1028"/>
      <c r="F88" s="1028"/>
      <c r="G88" s="1028"/>
      <c r="H88" s="1028"/>
      <c r="I88" s="1028"/>
      <c r="J88" s="1028"/>
      <c r="K88" s="1028"/>
      <c r="L88" s="1028"/>
      <c r="M88" s="1028"/>
      <c r="N88" s="1028"/>
      <c r="O88" s="1028"/>
      <c r="P88" s="1028"/>
      <c r="Q88" s="1028"/>
      <c r="R88" s="1028"/>
      <c r="S88" s="1028"/>
      <c r="T88" s="1028"/>
      <c r="U88" s="1028"/>
      <c r="V88" s="1028"/>
      <c r="W88" s="1028"/>
      <c r="X88" s="1028"/>
      <c r="Y88" s="1028"/>
      <c r="Z88" s="1028"/>
      <c r="AA88" s="1028"/>
      <c r="AB88" s="1028"/>
      <c r="AC88" s="1028"/>
      <c r="AD88" s="1028"/>
      <c r="AE88" s="1028"/>
      <c r="AF88" s="1029"/>
    </row>
    <row r="89" spans="1:32" ht="15" customHeight="1">
      <c r="A89" s="1030"/>
      <c r="B89" s="1031"/>
      <c r="C89" s="1031"/>
      <c r="D89" s="1031"/>
      <c r="E89" s="1031"/>
      <c r="F89" s="1031"/>
      <c r="G89" s="1031"/>
      <c r="H89" s="1031"/>
      <c r="I89" s="1031"/>
      <c r="J89" s="1031"/>
      <c r="K89" s="1031"/>
      <c r="L89" s="1031"/>
      <c r="M89" s="1031"/>
      <c r="N89" s="1031"/>
      <c r="O89" s="1031"/>
      <c r="P89" s="1031"/>
      <c r="Q89" s="1031"/>
      <c r="R89" s="1031"/>
      <c r="S89" s="1031"/>
      <c r="T89" s="1031"/>
      <c r="U89" s="1031"/>
      <c r="V89" s="1031"/>
      <c r="W89" s="1031"/>
      <c r="X89" s="1031"/>
      <c r="Y89" s="1031"/>
      <c r="Z89" s="1031"/>
      <c r="AA89" s="1031"/>
      <c r="AB89" s="1031"/>
      <c r="AC89" s="1031"/>
      <c r="AD89" s="1031"/>
      <c r="AE89" s="1031"/>
      <c r="AF89" s="1032"/>
    </row>
    <row r="90" spans="1:32" ht="9.75" customHeight="1">
      <c r="A90" s="363"/>
      <c r="B90" s="363"/>
      <c r="C90" s="363"/>
      <c r="D90" s="363"/>
      <c r="E90" s="363"/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</row>
    <row r="91" spans="1:32" ht="2.25" customHeight="1">
      <c r="A91" s="129"/>
      <c r="B91" s="130"/>
      <c r="C91" s="130"/>
      <c r="D91" s="130"/>
      <c r="E91" s="130"/>
      <c r="F91" s="130"/>
      <c r="G91" s="73"/>
      <c r="H91" s="387"/>
      <c r="I91" s="387"/>
      <c r="J91" s="387"/>
      <c r="K91" s="387"/>
      <c r="L91" s="387"/>
      <c r="M91" s="387"/>
      <c r="N91" s="387"/>
      <c r="O91" s="131"/>
      <c r="P91" s="73"/>
      <c r="Q91" s="130"/>
      <c r="R91" s="132"/>
      <c r="S91" s="132"/>
      <c r="T91" s="132"/>
      <c r="U91" s="133"/>
      <c r="V91" s="133"/>
      <c r="W91" s="133"/>
      <c r="X91" s="133"/>
      <c r="Y91" s="23"/>
      <c r="Z91" s="385"/>
      <c r="AA91" s="385"/>
      <c r="AB91" s="131"/>
      <c r="AC91" s="131"/>
      <c r="AD91" s="131"/>
      <c r="AE91" s="131"/>
      <c r="AF91" s="131"/>
    </row>
    <row r="92" spans="1:32" ht="26.25" customHeight="1">
      <c r="A92" s="1000" t="s">
        <v>656</v>
      </c>
      <c r="B92" s="1000"/>
      <c r="C92" s="1000"/>
      <c r="D92" s="1000"/>
      <c r="E92" s="1000"/>
      <c r="F92" s="1000"/>
      <c r="G92" s="1000"/>
      <c r="H92" s="1000"/>
      <c r="I92" s="1000"/>
      <c r="J92" s="1000"/>
      <c r="K92" s="1000"/>
      <c r="L92" s="1000"/>
      <c r="M92" s="1000"/>
      <c r="N92" s="1000"/>
      <c r="O92" s="1000"/>
      <c r="P92" s="1000"/>
      <c r="Q92" s="1000"/>
      <c r="R92" s="1000"/>
      <c r="S92" s="1000"/>
      <c r="T92" s="1000"/>
      <c r="U92" s="1000"/>
      <c r="V92" s="1000"/>
      <c r="W92" s="1000"/>
      <c r="X92" s="1000"/>
      <c r="Y92" s="1000"/>
      <c r="Z92" s="1000"/>
      <c r="AA92" s="1000"/>
      <c r="AB92" s="1000"/>
      <c r="AC92" s="1000"/>
      <c r="AD92" s="1000"/>
      <c r="AE92" s="1000"/>
      <c r="AF92" s="1000"/>
    </row>
    <row r="93" spans="1:32" ht="12" customHeight="1">
      <c r="A93" s="1103" t="s">
        <v>297</v>
      </c>
      <c r="B93" s="1103"/>
      <c r="C93" s="1103"/>
      <c r="D93" s="1103"/>
      <c r="E93" s="1103"/>
      <c r="F93" s="1103"/>
      <c r="G93" s="1103"/>
      <c r="H93" s="1103"/>
      <c r="I93" s="1103"/>
      <c r="J93" s="1103"/>
      <c r="K93" s="1103"/>
      <c r="L93" s="1103"/>
      <c r="M93" s="1103"/>
      <c r="N93" s="1103"/>
      <c r="O93" s="334"/>
      <c r="P93" s="334"/>
      <c r="Q93" s="334"/>
      <c r="R93" s="334"/>
      <c r="S93" s="334"/>
      <c r="T93" s="334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  <c r="AF93" s="334"/>
    </row>
    <row r="94" spans="1:32" ht="2.25" customHeight="1">
      <c r="A94" s="346"/>
      <c r="B94" s="346"/>
      <c r="C94" s="346"/>
      <c r="D94" s="346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</row>
    <row r="95" spans="1:32" ht="39.75" customHeight="1">
      <c r="A95" s="136" t="s">
        <v>5</v>
      </c>
      <c r="B95" s="1099" t="s">
        <v>283</v>
      </c>
      <c r="C95" s="1100"/>
      <c r="D95" s="1100"/>
      <c r="E95" s="1100"/>
      <c r="F95" s="1100"/>
      <c r="G95" s="1100"/>
      <c r="H95" s="1100"/>
      <c r="I95" s="1100"/>
      <c r="J95" s="1100"/>
      <c r="K95" s="1100"/>
      <c r="L95" s="1101"/>
      <c r="M95" s="1102" t="s">
        <v>284</v>
      </c>
      <c r="N95" s="1102"/>
      <c r="O95" s="1102"/>
      <c r="P95" s="1102"/>
      <c r="Q95" s="1102" t="s">
        <v>340</v>
      </c>
      <c r="R95" s="1102"/>
      <c r="S95" s="1102"/>
      <c r="T95" s="1102"/>
      <c r="U95" s="1100" t="s">
        <v>285</v>
      </c>
      <c r="V95" s="1100"/>
      <c r="W95" s="1100"/>
      <c r="X95" s="1100"/>
      <c r="Y95" s="1100"/>
      <c r="Z95" s="1100"/>
      <c r="AA95" s="1100"/>
      <c r="AB95" s="1100"/>
      <c r="AC95" s="1100"/>
      <c r="AD95" s="1100"/>
      <c r="AE95" s="1100"/>
      <c r="AF95" s="1101"/>
    </row>
    <row r="96" spans="1:32" ht="26.25" customHeight="1">
      <c r="A96" s="136" t="s">
        <v>9</v>
      </c>
      <c r="B96" s="992" t="s">
        <v>289</v>
      </c>
      <c r="C96" s="993"/>
      <c r="D96" s="993"/>
      <c r="E96" s="993"/>
      <c r="F96" s="993"/>
      <c r="G96" s="993"/>
      <c r="H96" s="993"/>
      <c r="I96" s="993"/>
      <c r="J96" s="993"/>
      <c r="K96" s="993"/>
      <c r="L96" s="994"/>
      <c r="M96" s="1008"/>
      <c r="N96" s="1008"/>
      <c r="O96" s="1008"/>
      <c r="P96" s="1008"/>
      <c r="Q96" s="991" t="s">
        <v>737</v>
      </c>
      <c r="R96" s="991"/>
      <c r="S96" s="991"/>
      <c r="T96" s="991"/>
      <c r="U96" s="1005"/>
      <c r="V96" s="1006"/>
      <c r="W96" s="1006"/>
      <c r="X96" s="1006"/>
      <c r="Y96" s="1006"/>
      <c r="Z96" s="1006"/>
      <c r="AA96" s="1006"/>
      <c r="AB96" s="1006"/>
      <c r="AC96" s="1006"/>
      <c r="AD96" s="1006"/>
      <c r="AE96" s="1006"/>
      <c r="AF96" s="1007"/>
    </row>
    <row r="97" spans="1:32" ht="26.25" customHeight="1">
      <c r="A97" s="136" t="s">
        <v>11</v>
      </c>
      <c r="B97" s="992" t="s">
        <v>466</v>
      </c>
      <c r="C97" s="993"/>
      <c r="D97" s="993"/>
      <c r="E97" s="993"/>
      <c r="F97" s="993"/>
      <c r="G97" s="993"/>
      <c r="H97" s="993"/>
      <c r="I97" s="993"/>
      <c r="J97" s="993"/>
      <c r="K97" s="993"/>
      <c r="L97" s="994"/>
      <c r="M97" s="1008"/>
      <c r="N97" s="1008"/>
      <c r="O97" s="1008"/>
      <c r="P97" s="1008"/>
      <c r="Q97" s="991" t="s">
        <v>579</v>
      </c>
      <c r="R97" s="991"/>
      <c r="S97" s="991"/>
      <c r="T97" s="991"/>
      <c r="U97" s="1005"/>
      <c r="V97" s="1006"/>
      <c r="W97" s="1006"/>
      <c r="X97" s="1006"/>
      <c r="Y97" s="1006"/>
      <c r="Z97" s="1006"/>
      <c r="AA97" s="1006"/>
      <c r="AB97" s="1006"/>
      <c r="AC97" s="1006"/>
      <c r="AD97" s="1006"/>
      <c r="AE97" s="1006"/>
      <c r="AF97" s="1007"/>
    </row>
    <row r="98" spans="1:32" ht="39" customHeight="1">
      <c r="A98" s="136" t="s">
        <v>8</v>
      </c>
      <c r="B98" s="992" t="s">
        <v>472</v>
      </c>
      <c r="C98" s="993"/>
      <c r="D98" s="993"/>
      <c r="E98" s="993"/>
      <c r="F98" s="993"/>
      <c r="G98" s="993"/>
      <c r="H98" s="993"/>
      <c r="I98" s="993"/>
      <c r="J98" s="993"/>
      <c r="K98" s="993"/>
      <c r="L98" s="994"/>
      <c r="M98" s="1008"/>
      <c r="N98" s="1008"/>
      <c r="O98" s="1008"/>
      <c r="P98" s="1008"/>
      <c r="Q98" s="991" t="s">
        <v>344</v>
      </c>
      <c r="R98" s="991"/>
      <c r="S98" s="991"/>
      <c r="T98" s="991"/>
      <c r="U98" s="1005"/>
      <c r="V98" s="1006"/>
      <c r="W98" s="1006"/>
      <c r="X98" s="1006"/>
      <c r="Y98" s="1006"/>
      <c r="Z98" s="1006"/>
      <c r="AA98" s="1006"/>
      <c r="AB98" s="1006"/>
      <c r="AC98" s="1006"/>
      <c r="AD98" s="1006"/>
      <c r="AE98" s="1006"/>
      <c r="AF98" s="1007"/>
    </row>
    <row r="99" spans="1:32" ht="26.25" customHeight="1">
      <c r="A99" s="136" t="s">
        <v>12</v>
      </c>
      <c r="B99" s="992" t="s">
        <v>473</v>
      </c>
      <c r="C99" s="993"/>
      <c r="D99" s="993"/>
      <c r="E99" s="993"/>
      <c r="F99" s="993"/>
      <c r="G99" s="993"/>
      <c r="H99" s="993"/>
      <c r="I99" s="993"/>
      <c r="J99" s="993"/>
      <c r="K99" s="993"/>
      <c r="L99" s="994"/>
      <c r="M99" s="1008"/>
      <c r="N99" s="1008"/>
      <c r="O99" s="1008"/>
      <c r="P99" s="1008"/>
      <c r="Q99" s="991" t="s">
        <v>344</v>
      </c>
      <c r="R99" s="991"/>
      <c r="S99" s="991"/>
      <c r="T99" s="991"/>
      <c r="U99" s="1005"/>
      <c r="V99" s="1006"/>
      <c r="W99" s="1006"/>
      <c r="X99" s="1006"/>
      <c r="Y99" s="1006"/>
      <c r="Z99" s="1006"/>
      <c r="AA99" s="1006"/>
      <c r="AB99" s="1006"/>
      <c r="AC99" s="1006"/>
      <c r="AD99" s="1006"/>
      <c r="AE99" s="1006"/>
      <c r="AF99" s="1007"/>
    </row>
    <row r="100" spans="1:32" ht="39" customHeight="1">
      <c r="A100" s="136" t="s">
        <v>0</v>
      </c>
      <c r="B100" s="992" t="s">
        <v>474</v>
      </c>
      <c r="C100" s="993"/>
      <c r="D100" s="993"/>
      <c r="E100" s="993"/>
      <c r="F100" s="993"/>
      <c r="G100" s="993"/>
      <c r="H100" s="993"/>
      <c r="I100" s="993"/>
      <c r="J100" s="993"/>
      <c r="K100" s="993"/>
      <c r="L100" s="994"/>
      <c r="M100" s="1008"/>
      <c r="N100" s="1008"/>
      <c r="O100" s="1008"/>
      <c r="P100" s="1008"/>
      <c r="Q100" s="991" t="s">
        <v>344</v>
      </c>
      <c r="R100" s="991"/>
      <c r="S100" s="991"/>
      <c r="T100" s="991"/>
      <c r="U100" s="1005"/>
      <c r="V100" s="1006"/>
      <c r="W100" s="1006"/>
      <c r="X100" s="1006"/>
      <c r="Y100" s="1006"/>
      <c r="Z100" s="1006"/>
      <c r="AA100" s="1006"/>
      <c r="AB100" s="1006"/>
      <c r="AC100" s="1006"/>
      <c r="AD100" s="1006"/>
      <c r="AE100" s="1006"/>
      <c r="AF100" s="1007"/>
    </row>
    <row r="101" spans="1:32" ht="26.25" customHeight="1">
      <c r="A101" s="136" t="s">
        <v>87</v>
      </c>
      <c r="B101" s="992" t="s">
        <v>467</v>
      </c>
      <c r="C101" s="993"/>
      <c r="D101" s="993"/>
      <c r="E101" s="993"/>
      <c r="F101" s="993"/>
      <c r="G101" s="993"/>
      <c r="H101" s="993"/>
      <c r="I101" s="993"/>
      <c r="J101" s="993"/>
      <c r="K101" s="993"/>
      <c r="L101" s="994"/>
      <c r="M101" s="1008"/>
      <c r="N101" s="1008"/>
      <c r="O101" s="1008"/>
      <c r="P101" s="1008"/>
      <c r="Q101" s="991" t="s">
        <v>344</v>
      </c>
      <c r="R101" s="991"/>
      <c r="S101" s="991"/>
      <c r="T101" s="991"/>
      <c r="U101" s="1005"/>
      <c r="V101" s="1006"/>
      <c r="W101" s="1006"/>
      <c r="X101" s="1006"/>
      <c r="Y101" s="1006"/>
      <c r="Z101" s="1006"/>
      <c r="AA101" s="1006"/>
      <c r="AB101" s="1006"/>
      <c r="AC101" s="1006"/>
      <c r="AD101" s="1006"/>
      <c r="AE101" s="1006"/>
      <c r="AF101" s="1007"/>
    </row>
    <row r="102" spans="1:32" ht="26.25" customHeight="1">
      <c r="A102" s="136" t="s">
        <v>88</v>
      </c>
      <c r="B102" s="992" t="s">
        <v>476</v>
      </c>
      <c r="C102" s="993"/>
      <c r="D102" s="993"/>
      <c r="E102" s="993"/>
      <c r="F102" s="993"/>
      <c r="G102" s="993"/>
      <c r="H102" s="993"/>
      <c r="I102" s="993"/>
      <c r="J102" s="993"/>
      <c r="K102" s="993"/>
      <c r="L102" s="994"/>
      <c r="M102" s="1008"/>
      <c r="N102" s="1008"/>
      <c r="O102" s="1008"/>
      <c r="P102" s="1008"/>
      <c r="Q102" s="991" t="s">
        <v>344</v>
      </c>
      <c r="R102" s="991"/>
      <c r="S102" s="991"/>
      <c r="T102" s="991"/>
      <c r="U102" s="1005"/>
      <c r="V102" s="1006"/>
      <c r="W102" s="1006"/>
      <c r="X102" s="1006"/>
      <c r="Y102" s="1006"/>
      <c r="Z102" s="1006"/>
      <c r="AA102" s="1006"/>
      <c r="AB102" s="1006"/>
      <c r="AC102" s="1006"/>
      <c r="AD102" s="1006"/>
      <c r="AE102" s="1006"/>
      <c r="AF102" s="1007"/>
    </row>
    <row r="103" spans="1:32" ht="26.25" customHeight="1">
      <c r="A103" s="136" t="s">
        <v>89</v>
      </c>
      <c r="B103" s="992" t="s">
        <v>468</v>
      </c>
      <c r="C103" s="993"/>
      <c r="D103" s="993"/>
      <c r="E103" s="993"/>
      <c r="F103" s="993"/>
      <c r="G103" s="993"/>
      <c r="H103" s="993"/>
      <c r="I103" s="993"/>
      <c r="J103" s="993"/>
      <c r="K103" s="993"/>
      <c r="L103" s="994"/>
      <c r="M103" s="1008"/>
      <c r="N103" s="1008"/>
      <c r="O103" s="1008"/>
      <c r="P103" s="1008"/>
      <c r="Q103" s="991" t="s">
        <v>330</v>
      </c>
      <c r="R103" s="991"/>
      <c r="S103" s="991"/>
      <c r="T103" s="991"/>
      <c r="U103" s="1005"/>
      <c r="V103" s="1006"/>
      <c r="W103" s="1006"/>
      <c r="X103" s="1006"/>
      <c r="Y103" s="1006"/>
      <c r="Z103" s="1006"/>
      <c r="AA103" s="1006"/>
      <c r="AB103" s="1006"/>
      <c r="AC103" s="1006"/>
      <c r="AD103" s="1006"/>
      <c r="AE103" s="1006"/>
      <c r="AF103" s="1007"/>
    </row>
    <row r="104" spans="1:32" ht="26.25" customHeight="1">
      <c r="A104" s="136" t="s">
        <v>90</v>
      </c>
      <c r="B104" s="992" t="s">
        <v>478</v>
      </c>
      <c r="C104" s="993"/>
      <c r="D104" s="993"/>
      <c r="E104" s="993"/>
      <c r="F104" s="993"/>
      <c r="G104" s="993"/>
      <c r="H104" s="993"/>
      <c r="I104" s="993"/>
      <c r="J104" s="993"/>
      <c r="K104" s="993"/>
      <c r="L104" s="994"/>
      <c r="M104" s="1008"/>
      <c r="N104" s="1008"/>
      <c r="O104" s="1008"/>
      <c r="P104" s="1008"/>
      <c r="Q104" s="991" t="s">
        <v>344</v>
      </c>
      <c r="R104" s="991"/>
      <c r="S104" s="991"/>
      <c r="T104" s="991"/>
      <c r="U104" s="1005"/>
      <c r="V104" s="1006"/>
      <c r="W104" s="1006"/>
      <c r="X104" s="1006"/>
      <c r="Y104" s="1006"/>
      <c r="Z104" s="1006"/>
      <c r="AA104" s="1006"/>
      <c r="AB104" s="1006"/>
      <c r="AC104" s="1006"/>
      <c r="AD104" s="1006"/>
      <c r="AE104" s="1006"/>
      <c r="AF104" s="1007"/>
    </row>
    <row r="105" spans="1:32" ht="26.25" customHeight="1">
      <c r="A105" s="136" t="s">
        <v>91</v>
      </c>
      <c r="B105" s="992" t="s">
        <v>479</v>
      </c>
      <c r="C105" s="993"/>
      <c r="D105" s="993"/>
      <c r="E105" s="993"/>
      <c r="F105" s="993"/>
      <c r="G105" s="993"/>
      <c r="H105" s="993"/>
      <c r="I105" s="993"/>
      <c r="J105" s="993"/>
      <c r="K105" s="993"/>
      <c r="L105" s="994"/>
      <c r="M105" s="1008"/>
      <c r="N105" s="1008"/>
      <c r="O105" s="1008"/>
      <c r="P105" s="1008"/>
      <c r="Q105" s="991" t="s">
        <v>580</v>
      </c>
      <c r="R105" s="991"/>
      <c r="S105" s="991"/>
      <c r="T105" s="991"/>
      <c r="U105" s="1005"/>
      <c r="V105" s="1006"/>
      <c r="W105" s="1006"/>
      <c r="X105" s="1006"/>
      <c r="Y105" s="1006"/>
      <c r="Z105" s="1006"/>
      <c r="AA105" s="1006"/>
      <c r="AB105" s="1006"/>
      <c r="AC105" s="1006"/>
      <c r="AD105" s="1006"/>
      <c r="AE105" s="1006"/>
      <c r="AF105" s="1007"/>
    </row>
    <row r="106" spans="1:32" ht="26.25" customHeight="1">
      <c r="A106" s="136" t="s">
        <v>92</v>
      </c>
      <c r="B106" s="992" t="s">
        <v>469</v>
      </c>
      <c r="C106" s="993"/>
      <c r="D106" s="993"/>
      <c r="E106" s="993"/>
      <c r="F106" s="993"/>
      <c r="G106" s="993"/>
      <c r="H106" s="993"/>
      <c r="I106" s="993"/>
      <c r="J106" s="993"/>
      <c r="K106" s="993"/>
      <c r="L106" s="994"/>
      <c r="M106" s="1008"/>
      <c r="N106" s="1008"/>
      <c r="O106" s="1008"/>
      <c r="P106" s="1008"/>
      <c r="Q106" s="991" t="s">
        <v>344</v>
      </c>
      <c r="R106" s="991"/>
      <c r="S106" s="991"/>
      <c r="T106" s="991"/>
      <c r="U106" s="1005"/>
      <c r="V106" s="1006"/>
      <c r="W106" s="1006"/>
      <c r="X106" s="1006"/>
      <c r="Y106" s="1006"/>
      <c r="Z106" s="1006"/>
      <c r="AA106" s="1006"/>
      <c r="AB106" s="1006"/>
      <c r="AC106" s="1006"/>
      <c r="AD106" s="1006"/>
      <c r="AE106" s="1006"/>
      <c r="AF106" s="1007"/>
    </row>
    <row r="107" spans="1:32" ht="26.25" customHeight="1">
      <c r="A107" s="136" t="s">
        <v>93</v>
      </c>
      <c r="B107" s="992" t="s">
        <v>470</v>
      </c>
      <c r="C107" s="993"/>
      <c r="D107" s="993"/>
      <c r="E107" s="993"/>
      <c r="F107" s="993"/>
      <c r="G107" s="993"/>
      <c r="H107" s="993"/>
      <c r="I107" s="993"/>
      <c r="J107" s="993"/>
      <c r="K107" s="993"/>
      <c r="L107" s="994"/>
      <c r="M107" s="1008"/>
      <c r="N107" s="1008"/>
      <c r="O107" s="1008"/>
      <c r="P107" s="1008"/>
      <c r="Q107" s="991" t="s">
        <v>344</v>
      </c>
      <c r="R107" s="991"/>
      <c r="S107" s="991"/>
      <c r="T107" s="991"/>
      <c r="U107" s="1005"/>
      <c r="V107" s="1006"/>
      <c r="W107" s="1006"/>
      <c r="X107" s="1006"/>
      <c r="Y107" s="1006"/>
      <c r="Z107" s="1006"/>
      <c r="AA107" s="1006"/>
      <c r="AB107" s="1006"/>
      <c r="AC107" s="1006"/>
      <c r="AD107" s="1006"/>
      <c r="AE107" s="1006"/>
      <c r="AF107" s="1007"/>
    </row>
    <row r="108" spans="1:32" ht="26.25" customHeight="1">
      <c r="A108" s="136" t="s">
        <v>94</v>
      </c>
      <c r="B108" s="992" t="s">
        <v>480</v>
      </c>
      <c r="C108" s="993"/>
      <c r="D108" s="993"/>
      <c r="E108" s="993"/>
      <c r="F108" s="993"/>
      <c r="G108" s="993"/>
      <c r="H108" s="993"/>
      <c r="I108" s="993"/>
      <c r="J108" s="993"/>
      <c r="K108" s="993"/>
      <c r="L108" s="994"/>
      <c r="M108" s="1008"/>
      <c r="N108" s="1008"/>
      <c r="O108" s="1008"/>
      <c r="P108" s="1008"/>
      <c r="Q108" s="991" t="s">
        <v>344</v>
      </c>
      <c r="R108" s="991"/>
      <c r="S108" s="991"/>
      <c r="T108" s="991"/>
      <c r="U108" s="1005"/>
      <c r="V108" s="1006"/>
      <c r="W108" s="1006"/>
      <c r="X108" s="1006"/>
      <c r="Y108" s="1006"/>
      <c r="Z108" s="1006"/>
      <c r="AA108" s="1006"/>
      <c r="AB108" s="1006"/>
      <c r="AC108" s="1006"/>
      <c r="AD108" s="1006"/>
      <c r="AE108" s="1006"/>
      <c r="AF108" s="1007"/>
    </row>
    <row r="109" spans="1:32" ht="36" customHeight="1">
      <c r="A109" s="136" t="s">
        <v>95</v>
      </c>
      <c r="B109" s="992" t="s">
        <v>471</v>
      </c>
      <c r="C109" s="993"/>
      <c r="D109" s="993"/>
      <c r="E109" s="993"/>
      <c r="F109" s="993"/>
      <c r="G109" s="993"/>
      <c r="H109" s="993"/>
      <c r="I109" s="993"/>
      <c r="J109" s="993"/>
      <c r="K109" s="993"/>
      <c r="L109" s="994"/>
      <c r="M109" s="1008"/>
      <c r="N109" s="1008"/>
      <c r="O109" s="1008"/>
      <c r="P109" s="1008"/>
      <c r="Q109" s="991" t="s">
        <v>330</v>
      </c>
      <c r="R109" s="991"/>
      <c r="S109" s="991"/>
      <c r="T109" s="991"/>
      <c r="U109" s="1005"/>
      <c r="V109" s="1006"/>
      <c r="W109" s="1006"/>
      <c r="X109" s="1006"/>
      <c r="Y109" s="1006"/>
      <c r="Z109" s="1006"/>
      <c r="AA109" s="1006"/>
      <c r="AB109" s="1006"/>
      <c r="AC109" s="1006"/>
      <c r="AD109" s="1006"/>
      <c r="AE109" s="1006"/>
      <c r="AF109" s="1007"/>
    </row>
    <row r="110" spans="1:32" ht="26.25" customHeight="1">
      <c r="A110" s="136" t="s">
        <v>96</v>
      </c>
      <c r="B110" s="992" t="s">
        <v>481</v>
      </c>
      <c r="C110" s="993"/>
      <c r="D110" s="993"/>
      <c r="E110" s="993"/>
      <c r="F110" s="993"/>
      <c r="G110" s="993"/>
      <c r="H110" s="993"/>
      <c r="I110" s="993"/>
      <c r="J110" s="993"/>
      <c r="K110" s="993"/>
      <c r="L110" s="994"/>
      <c r="M110" s="1008"/>
      <c r="N110" s="1008"/>
      <c r="O110" s="1008"/>
      <c r="P110" s="1008"/>
      <c r="Q110" s="991" t="s">
        <v>344</v>
      </c>
      <c r="R110" s="991"/>
      <c r="S110" s="991"/>
      <c r="T110" s="991"/>
      <c r="U110" s="1005"/>
      <c r="V110" s="1006"/>
      <c r="W110" s="1006"/>
      <c r="X110" s="1006"/>
      <c r="Y110" s="1006"/>
      <c r="Z110" s="1006"/>
      <c r="AA110" s="1006"/>
      <c r="AB110" s="1006"/>
      <c r="AC110" s="1006"/>
      <c r="AD110" s="1006"/>
      <c r="AE110" s="1006"/>
      <c r="AF110" s="1007"/>
    </row>
    <row r="111" spans="1:32" ht="45" customHeight="1">
      <c r="A111" s="136" t="s">
        <v>97</v>
      </c>
      <c r="B111" s="992" t="s">
        <v>581</v>
      </c>
      <c r="C111" s="993"/>
      <c r="D111" s="993"/>
      <c r="E111" s="993"/>
      <c r="F111" s="993"/>
      <c r="G111" s="993"/>
      <c r="H111" s="993"/>
      <c r="I111" s="993"/>
      <c r="J111" s="993"/>
      <c r="K111" s="993"/>
      <c r="L111" s="994"/>
      <c r="M111" s="1008"/>
      <c r="N111" s="1008"/>
      <c r="O111" s="1008"/>
      <c r="P111" s="1008"/>
      <c r="Q111" s="991" t="s">
        <v>344</v>
      </c>
      <c r="R111" s="991"/>
      <c r="S111" s="991"/>
      <c r="T111" s="991"/>
      <c r="U111" s="1005"/>
      <c r="V111" s="1006"/>
      <c r="W111" s="1006"/>
      <c r="X111" s="1006"/>
      <c r="Y111" s="1006"/>
      <c r="Z111" s="1006"/>
      <c r="AA111" s="1006"/>
      <c r="AB111" s="1006"/>
      <c r="AC111" s="1006"/>
      <c r="AD111" s="1006"/>
      <c r="AE111" s="1006"/>
      <c r="AF111" s="1007"/>
    </row>
    <row r="112" spans="1:32" ht="26.25" customHeight="1">
      <c r="A112" s="136" t="s">
        <v>98</v>
      </c>
      <c r="B112" s="992" t="s">
        <v>482</v>
      </c>
      <c r="C112" s="993"/>
      <c r="D112" s="993"/>
      <c r="E112" s="993"/>
      <c r="F112" s="993"/>
      <c r="G112" s="993"/>
      <c r="H112" s="993"/>
      <c r="I112" s="993"/>
      <c r="J112" s="993"/>
      <c r="K112" s="993"/>
      <c r="L112" s="994"/>
      <c r="M112" s="1008"/>
      <c r="N112" s="1008"/>
      <c r="O112" s="1008"/>
      <c r="P112" s="1008"/>
      <c r="Q112" s="991" t="s">
        <v>344</v>
      </c>
      <c r="R112" s="991"/>
      <c r="S112" s="991"/>
      <c r="T112" s="991"/>
      <c r="U112" s="1005"/>
      <c r="V112" s="1006"/>
      <c r="W112" s="1006"/>
      <c r="X112" s="1006"/>
      <c r="Y112" s="1006"/>
      <c r="Z112" s="1006"/>
      <c r="AA112" s="1006"/>
      <c r="AB112" s="1006"/>
      <c r="AC112" s="1006"/>
      <c r="AD112" s="1006"/>
      <c r="AE112" s="1006"/>
      <c r="AF112" s="1007"/>
    </row>
    <row r="113" spans="1:34" ht="36" customHeight="1">
      <c r="A113" s="136" t="s">
        <v>99</v>
      </c>
      <c r="B113" s="992" t="s">
        <v>634</v>
      </c>
      <c r="C113" s="993"/>
      <c r="D113" s="993"/>
      <c r="E113" s="993"/>
      <c r="F113" s="993"/>
      <c r="G113" s="993"/>
      <c r="H113" s="993"/>
      <c r="I113" s="993"/>
      <c r="J113" s="993"/>
      <c r="K113" s="993"/>
      <c r="L113" s="994"/>
      <c r="M113" s="1008"/>
      <c r="N113" s="1008"/>
      <c r="O113" s="1008"/>
      <c r="P113" s="1008"/>
      <c r="Q113" s="991" t="s">
        <v>580</v>
      </c>
      <c r="R113" s="991"/>
      <c r="S113" s="991"/>
      <c r="T113" s="991"/>
      <c r="U113" s="1005"/>
      <c r="V113" s="1006"/>
      <c r="W113" s="1006"/>
      <c r="X113" s="1006"/>
      <c r="Y113" s="1006"/>
      <c r="Z113" s="1006"/>
      <c r="AA113" s="1006"/>
      <c r="AB113" s="1006"/>
      <c r="AC113" s="1006"/>
      <c r="AD113" s="1006"/>
      <c r="AE113" s="1006"/>
      <c r="AF113" s="1007"/>
    </row>
    <row r="114" spans="1:34" ht="37.5" customHeight="1">
      <c r="A114" s="136" t="s">
        <v>186</v>
      </c>
      <c r="B114" s="992" t="s">
        <v>633</v>
      </c>
      <c r="C114" s="993"/>
      <c r="D114" s="993"/>
      <c r="E114" s="993"/>
      <c r="F114" s="993"/>
      <c r="G114" s="993"/>
      <c r="H114" s="993"/>
      <c r="I114" s="993"/>
      <c r="J114" s="993"/>
      <c r="K114" s="993"/>
      <c r="L114" s="994"/>
      <c r="M114" s="1008"/>
      <c r="N114" s="1008"/>
      <c r="O114" s="1008"/>
      <c r="P114" s="1008"/>
      <c r="Q114" s="991" t="s">
        <v>580</v>
      </c>
      <c r="R114" s="991"/>
      <c r="S114" s="991"/>
      <c r="T114" s="991"/>
      <c r="U114" s="1005"/>
      <c r="V114" s="1006"/>
      <c r="W114" s="1006"/>
      <c r="X114" s="1006"/>
      <c r="Y114" s="1006"/>
      <c r="Z114" s="1006"/>
      <c r="AA114" s="1006"/>
      <c r="AB114" s="1006"/>
      <c r="AC114" s="1006"/>
      <c r="AD114" s="1006"/>
      <c r="AE114" s="1006"/>
      <c r="AF114" s="1007"/>
    </row>
    <row r="115" spans="1:34" ht="36.75" customHeight="1">
      <c r="A115" s="136" t="s">
        <v>519</v>
      </c>
      <c r="B115" s="992" t="s">
        <v>477</v>
      </c>
      <c r="C115" s="993"/>
      <c r="D115" s="993"/>
      <c r="E115" s="993"/>
      <c r="F115" s="993"/>
      <c r="G115" s="993"/>
      <c r="H115" s="993"/>
      <c r="I115" s="993"/>
      <c r="J115" s="993"/>
      <c r="K115" s="993"/>
      <c r="L115" s="994"/>
      <c r="M115" s="1125"/>
      <c r="N115" s="1125"/>
      <c r="O115" s="1125"/>
      <c r="P115" s="1125"/>
      <c r="Q115" s="1126" t="s">
        <v>580</v>
      </c>
      <c r="R115" s="1126"/>
      <c r="S115" s="1126"/>
      <c r="T115" s="1126"/>
      <c r="U115" s="1127"/>
      <c r="V115" s="1128"/>
      <c r="W115" s="1128"/>
      <c r="X115" s="1128"/>
      <c r="Y115" s="1128"/>
      <c r="Z115" s="1128"/>
      <c r="AA115" s="1128"/>
      <c r="AB115" s="1128"/>
      <c r="AC115" s="1128"/>
      <c r="AD115" s="1128"/>
      <c r="AE115" s="1128"/>
      <c r="AF115" s="1129"/>
    </row>
    <row r="116" spans="1:34" ht="43.5" customHeight="1">
      <c r="A116" s="136" t="s">
        <v>628</v>
      </c>
      <c r="B116" s="992" t="s">
        <v>475</v>
      </c>
      <c r="C116" s="993"/>
      <c r="D116" s="993"/>
      <c r="E116" s="993"/>
      <c r="F116" s="993"/>
      <c r="G116" s="993"/>
      <c r="H116" s="993"/>
      <c r="I116" s="993"/>
      <c r="J116" s="993"/>
      <c r="K116" s="993"/>
      <c r="L116" s="994"/>
      <c r="M116" s="1125"/>
      <c r="N116" s="1125"/>
      <c r="O116" s="1125"/>
      <c r="P116" s="1125"/>
      <c r="Q116" s="1126" t="s">
        <v>344</v>
      </c>
      <c r="R116" s="1126"/>
      <c r="S116" s="1126"/>
      <c r="T116" s="1126"/>
      <c r="U116" s="1127"/>
      <c r="V116" s="1128"/>
      <c r="W116" s="1128"/>
      <c r="X116" s="1128"/>
      <c r="Y116" s="1128"/>
      <c r="Z116" s="1128"/>
      <c r="AA116" s="1128"/>
      <c r="AB116" s="1128"/>
      <c r="AC116" s="1128"/>
      <c r="AD116" s="1128"/>
      <c r="AE116" s="1128"/>
      <c r="AF116" s="1129"/>
    </row>
    <row r="117" spans="1:34" ht="26.25" customHeight="1">
      <c r="A117" s="136" t="s">
        <v>629</v>
      </c>
      <c r="B117" s="992" t="s">
        <v>631</v>
      </c>
      <c r="C117" s="993"/>
      <c r="D117" s="993"/>
      <c r="E117" s="993"/>
      <c r="F117" s="993"/>
      <c r="G117" s="993"/>
      <c r="H117" s="993"/>
      <c r="I117" s="993"/>
      <c r="J117" s="993"/>
      <c r="K117" s="993"/>
      <c r="L117" s="994"/>
      <c r="M117" s="1125"/>
      <c r="N117" s="1125"/>
      <c r="O117" s="1125"/>
      <c r="P117" s="1125"/>
      <c r="Q117" s="1126" t="s">
        <v>635</v>
      </c>
      <c r="R117" s="1126"/>
      <c r="S117" s="1126"/>
      <c r="T117" s="1126"/>
      <c r="U117" s="1127"/>
      <c r="V117" s="1128"/>
      <c r="W117" s="1128"/>
      <c r="X117" s="1128"/>
      <c r="Y117" s="1128"/>
      <c r="Z117" s="1128"/>
      <c r="AA117" s="1128"/>
      <c r="AB117" s="1128"/>
      <c r="AC117" s="1128"/>
      <c r="AD117" s="1128"/>
      <c r="AE117" s="1128"/>
      <c r="AF117" s="1129"/>
    </row>
    <row r="118" spans="1:34" ht="26.25" customHeight="1">
      <c r="A118" s="141" t="s">
        <v>630</v>
      </c>
      <c r="B118" s="992" t="s">
        <v>632</v>
      </c>
      <c r="C118" s="993"/>
      <c r="D118" s="993"/>
      <c r="E118" s="993"/>
      <c r="F118" s="993"/>
      <c r="G118" s="993"/>
      <c r="H118" s="993"/>
      <c r="I118" s="993"/>
      <c r="J118" s="993"/>
      <c r="K118" s="993"/>
      <c r="L118" s="994"/>
      <c r="M118" s="1125"/>
      <c r="N118" s="1125"/>
      <c r="O118" s="1125"/>
      <c r="P118" s="1125"/>
      <c r="Q118" s="1126" t="s">
        <v>580</v>
      </c>
      <c r="R118" s="1126"/>
      <c r="S118" s="1126"/>
      <c r="T118" s="1126"/>
      <c r="U118" s="1127"/>
      <c r="V118" s="1128"/>
      <c r="W118" s="1128"/>
      <c r="X118" s="1128"/>
      <c r="Y118" s="1128"/>
      <c r="Z118" s="1128"/>
      <c r="AA118" s="1128"/>
      <c r="AB118" s="1128"/>
      <c r="AC118" s="1128"/>
      <c r="AD118" s="1128"/>
      <c r="AE118" s="1128"/>
      <c r="AF118" s="1129"/>
    </row>
    <row r="119" spans="1:34" ht="9.75" customHeight="1">
      <c r="A119" s="364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9"/>
      <c r="P119" s="139"/>
      <c r="Q119" s="139"/>
      <c r="R119" s="139"/>
      <c r="S119" s="138"/>
      <c r="T119" s="138"/>
      <c r="U119" s="138"/>
      <c r="V119" s="138"/>
      <c r="W119" s="379"/>
      <c r="X119" s="379"/>
      <c r="Y119" s="379"/>
      <c r="Z119" s="379"/>
      <c r="AA119" s="349"/>
      <c r="AB119" s="349"/>
      <c r="AC119" s="349"/>
      <c r="AD119" s="349"/>
      <c r="AE119" s="349"/>
      <c r="AF119" s="349"/>
    </row>
    <row r="120" spans="1:34" ht="11.25" customHeight="1">
      <c r="A120" s="1010" t="s">
        <v>305</v>
      </c>
      <c r="B120" s="1010"/>
      <c r="C120" s="1010"/>
      <c r="D120" s="1010"/>
      <c r="E120" s="1010"/>
      <c r="F120" s="1010"/>
      <c r="G120" s="1010"/>
      <c r="H120" s="1010"/>
      <c r="I120" s="1010"/>
      <c r="J120" s="1010"/>
      <c r="K120" s="1010"/>
      <c r="L120" s="1010"/>
      <c r="M120" s="1010"/>
      <c r="N120" s="428"/>
      <c r="O120" s="139"/>
      <c r="P120" s="139"/>
      <c r="Q120" s="139"/>
      <c r="R120" s="139"/>
      <c r="S120" s="379"/>
      <c r="T120" s="379"/>
      <c r="U120" s="379"/>
      <c r="V120" s="379"/>
      <c r="W120" s="379"/>
      <c r="X120" s="379"/>
      <c r="Y120" s="379"/>
      <c r="Z120" s="379"/>
      <c r="AA120" s="379"/>
      <c r="AB120" s="379"/>
      <c r="AC120" s="379"/>
      <c r="AD120" s="379"/>
      <c r="AE120" s="379"/>
      <c r="AF120" s="379"/>
    </row>
    <row r="121" spans="1:34" ht="39.75" customHeight="1">
      <c r="A121" s="141" t="s">
        <v>5</v>
      </c>
      <c r="B121" s="1099" t="s">
        <v>283</v>
      </c>
      <c r="C121" s="1100"/>
      <c r="D121" s="1100"/>
      <c r="E121" s="1100"/>
      <c r="F121" s="1100"/>
      <c r="G121" s="1100"/>
      <c r="H121" s="1100"/>
      <c r="I121" s="1100"/>
      <c r="J121" s="1100"/>
      <c r="K121" s="1100"/>
      <c r="L121" s="1101"/>
      <c r="M121" s="1102" t="s">
        <v>284</v>
      </c>
      <c r="N121" s="1102"/>
      <c r="O121" s="1102"/>
      <c r="P121" s="1102"/>
      <c r="Q121" s="1102" t="s">
        <v>340</v>
      </c>
      <c r="R121" s="1102"/>
      <c r="S121" s="1102"/>
      <c r="T121" s="1102"/>
      <c r="U121" s="1100" t="s">
        <v>285</v>
      </c>
      <c r="V121" s="1100"/>
      <c r="W121" s="1100"/>
      <c r="X121" s="1100"/>
      <c r="Y121" s="1100"/>
      <c r="Z121" s="1100"/>
      <c r="AA121" s="1100"/>
      <c r="AB121" s="1100"/>
      <c r="AC121" s="1100"/>
      <c r="AD121" s="1100"/>
      <c r="AE121" s="1100"/>
      <c r="AF121" s="1101"/>
    </row>
    <row r="122" spans="1:34" s="140" customFormat="1" ht="26.25" customHeight="1">
      <c r="A122" s="136" t="s">
        <v>9</v>
      </c>
      <c r="B122" s="1005"/>
      <c r="C122" s="1006"/>
      <c r="D122" s="1006"/>
      <c r="E122" s="1006"/>
      <c r="F122" s="1006"/>
      <c r="G122" s="1006"/>
      <c r="H122" s="1006"/>
      <c r="I122" s="1006"/>
      <c r="J122" s="1006"/>
      <c r="K122" s="1006"/>
      <c r="L122" s="1007"/>
      <c r="M122" s="1008"/>
      <c r="N122" s="1008"/>
      <c r="O122" s="1008"/>
      <c r="P122" s="1008"/>
      <c r="Q122" s="1075"/>
      <c r="R122" s="1075"/>
      <c r="S122" s="1075"/>
      <c r="T122" s="1075"/>
      <c r="U122" s="1005"/>
      <c r="V122" s="1006"/>
      <c r="W122" s="1006"/>
      <c r="X122" s="1006"/>
      <c r="Y122" s="1006"/>
      <c r="Z122" s="1006"/>
      <c r="AA122" s="1006"/>
      <c r="AB122" s="1006"/>
      <c r="AC122" s="1006"/>
      <c r="AD122" s="1006"/>
      <c r="AE122" s="1006"/>
      <c r="AF122" s="1007"/>
      <c r="AG122" s="77"/>
      <c r="AH122" s="77"/>
    </row>
    <row r="123" spans="1:34" s="140" customFormat="1" ht="26.25" customHeight="1">
      <c r="A123" s="136" t="s">
        <v>11</v>
      </c>
      <c r="B123" s="1005"/>
      <c r="C123" s="1006"/>
      <c r="D123" s="1006"/>
      <c r="E123" s="1006"/>
      <c r="F123" s="1006"/>
      <c r="G123" s="1006"/>
      <c r="H123" s="1006"/>
      <c r="I123" s="1006"/>
      <c r="J123" s="1006"/>
      <c r="K123" s="1006"/>
      <c r="L123" s="1007"/>
      <c r="M123" s="1008"/>
      <c r="N123" s="1008"/>
      <c r="O123" s="1008"/>
      <c r="P123" s="1008"/>
      <c r="Q123" s="1075"/>
      <c r="R123" s="1075"/>
      <c r="S123" s="1075"/>
      <c r="T123" s="1075"/>
      <c r="U123" s="1005"/>
      <c r="V123" s="1006"/>
      <c r="W123" s="1006"/>
      <c r="X123" s="1006"/>
      <c r="Y123" s="1006"/>
      <c r="Z123" s="1006"/>
      <c r="AA123" s="1006"/>
      <c r="AB123" s="1006"/>
      <c r="AC123" s="1006"/>
      <c r="AD123" s="1006"/>
      <c r="AE123" s="1006"/>
      <c r="AF123" s="1007"/>
      <c r="AG123" s="77"/>
      <c r="AH123" s="77"/>
    </row>
    <row r="124" spans="1:34" s="140" customFormat="1" ht="26.25" customHeight="1">
      <c r="A124" s="452" t="s">
        <v>6</v>
      </c>
      <c r="B124" s="1005"/>
      <c r="C124" s="1006"/>
      <c r="D124" s="1006"/>
      <c r="E124" s="1006"/>
      <c r="F124" s="1006"/>
      <c r="G124" s="1006"/>
      <c r="H124" s="1006"/>
      <c r="I124" s="1006"/>
      <c r="J124" s="1006"/>
      <c r="K124" s="1006"/>
      <c r="L124" s="1007"/>
      <c r="M124" s="1008"/>
      <c r="N124" s="1008"/>
      <c r="O124" s="1008"/>
      <c r="P124" s="1008"/>
      <c r="Q124" s="1075"/>
      <c r="R124" s="1075"/>
      <c r="S124" s="1075"/>
      <c r="T124" s="1075"/>
      <c r="U124" s="1005"/>
      <c r="V124" s="1006"/>
      <c r="W124" s="1006"/>
      <c r="X124" s="1006"/>
      <c r="Y124" s="1006"/>
      <c r="Z124" s="1006"/>
      <c r="AA124" s="1006"/>
      <c r="AB124" s="1006"/>
      <c r="AC124" s="1006"/>
      <c r="AD124" s="1006"/>
      <c r="AE124" s="1006"/>
      <c r="AF124" s="1007"/>
      <c r="AG124" s="409"/>
      <c r="AH124" s="409"/>
    </row>
    <row r="125" spans="1:34" ht="1.1499999999999999" customHeight="1">
      <c r="A125" s="999"/>
      <c r="B125" s="1000"/>
      <c r="C125" s="1000"/>
      <c r="D125" s="1000"/>
      <c r="E125" s="1000"/>
      <c r="F125" s="1000"/>
      <c r="G125" s="1000"/>
      <c r="H125" s="1000"/>
      <c r="I125" s="1000"/>
      <c r="J125" s="1000"/>
      <c r="K125" s="1000"/>
      <c r="L125" s="1000"/>
      <c r="M125" s="1000"/>
      <c r="N125" s="1000"/>
      <c r="O125" s="1000"/>
      <c r="P125" s="1000"/>
      <c r="Q125" s="1000"/>
      <c r="R125" s="1000"/>
      <c r="S125" s="1000"/>
      <c r="T125" s="1000"/>
      <c r="U125" s="1000"/>
      <c r="V125" s="1000"/>
      <c r="W125" s="1000"/>
      <c r="X125" s="1000"/>
      <c r="Y125" s="1000"/>
      <c r="Z125" s="1000"/>
      <c r="AA125" s="1000"/>
      <c r="AB125" s="1000"/>
      <c r="AC125" s="1000"/>
      <c r="AD125" s="1000"/>
      <c r="AE125" s="1000"/>
      <c r="AF125" s="1001"/>
    </row>
    <row r="126" spans="1:34" ht="12" customHeight="1">
      <c r="A126" s="1002"/>
      <c r="B126" s="1003"/>
      <c r="C126" s="1003"/>
      <c r="D126" s="1003"/>
      <c r="E126" s="1003"/>
      <c r="F126" s="1003"/>
      <c r="G126" s="1003"/>
      <c r="H126" s="1003"/>
      <c r="I126" s="1003"/>
      <c r="J126" s="1003"/>
      <c r="K126" s="1003"/>
      <c r="L126" s="1003"/>
      <c r="M126" s="1003"/>
      <c r="N126" s="1003"/>
      <c r="O126" s="1003"/>
      <c r="P126" s="1003"/>
      <c r="Q126" s="1003"/>
      <c r="R126" s="1003"/>
      <c r="S126" s="1003"/>
      <c r="T126" s="1003"/>
      <c r="U126" s="1003"/>
      <c r="V126" s="1003"/>
      <c r="W126" s="1003"/>
      <c r="X126" s="1003"/>
      <c r="Y126" s="1003"/>
      <c r="Z126" s="1003"/>
      <c r="AA126" s="1003"/>
      <c r="AB126" s="1003"/>
      <c r="AC126" s="1003"/>
      <c r="AD126" s="1003"/>
      <c r="AE126" s="1003"/>
      <c r="AF126" s="1004"/>
      <c r="AH126" s="529" t="s">
        <v>708</v>
      </c>
    </row>
    <row r="127" spans="1:34" s="144" customFormat="1" ht="14.25" customHeight="1">
      <c r="A127" s="977" t="s">
        <v>306</v>
      </c>
      <c r="B127" s="977"/>
      <c r="C127" s="977"/>
      <c r="D127" s="977"/>
      <c r="E127" s="977"/>
      <c r="F127" s="977"/>
      <c r="G127" s="977"/>
      <c r="H127" s="977"/>
      <c r="I127" s="977"/>
      <c r="J127" s="977"/>
      <c r="K127" s="977"/>
      <c r="L127" s="977"/>
      <c r="M127" s="977"/>
      <c r="N127" s="977"/>
      <c r="O127" s="977"/>
      <c r="P127" s="977"/>
      <c r="Q127" s="977"/>
      <c r="R127" s="977"/>
      <c r="S127" s="977"/>
      <c r="T127" s="977"/>
      <c r="U127" s="977"/>
      <c r="V127" s="977"/>
      <c r="W127" s="977"/>
      <c r="X127" s="977"/>
      <c r="Y127" s="977"/>
      <c r="Z127" s="977"/>
      <c r="AA127" s="977"/>
      <c r="AB127" s="977"/>
      <c r="AC127" s="977"/>
      <c r="AD127" s="977"/>
      <c r="AE127" s="977"/>
      <c r="AF127" s="977"/>
      <c r="AG127" s="569"/>
      <c r="AH127" s="538" t="s">
        <v>709</v>
      </c>
    </row>
    <row r="128" spans="1:34" s="144" customFormat="1" ht="2.25" customHeight="1">
      <c r="A128" s="129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995"/>
      <c r="AH128" s="995"/>
    </row>
    <row r="129" spans="1:34" s="146" customFormat="1" ht="9.75" customHeight="1">
      <c r="A129" s="989" t="s">
        <v>203</v>
      </c>
      <c r="B129" s="989"/>
      <c r="C129" s="989"/>
      <c r="D129" s="989"/>
      <c r="E129" s="989"/>
      <c r="F129" s="989"/>
      <c r="G129" s="989"/>
      <c r="H129" s="989" t="s">
        <v>204</v>
      </c>
      <c r="I129" s="989"/>
      <c r="J129" s="989"/>
      <c r="K129" s="989"/>
      <c r="L129" s="989"/>
      <c r="M129" s="989"/>
      <c r="N129" s="989"/>
      <c r="O129" s="989" t="s">
        <v>205</v>
      </c>
      <c r="P129" s="989"/>
      <c r="Q129" s="989"/>
      <c r="R129" s="989"/>
      <c r="S129" s="989"/>
      <c r="T129" s="989"/>
      <c r="U129" s="989"/>
      <c r="V129" s="989"/>
      <c r="W129" s="981" t="s">
        <v>206</v>
      </c>
      <c r="X129" s="982"/>
      <c r="Y129" s="982"/>
      <c r="Z129" s="982"/>
      <c r="AA129" s="982"/>
      <c r="AB129" s="982"/>
      <c r="AC129" s="982"/>
      <c r="AD129" s="982"/>
      <c r="AE129" s="982"/>
      <c r="AF129" s="983"/>
      <c r="AG129" s="995"/>
      <c r="AH129" s="995"/>
    </row>
    <row r="130" spans="1:34" ht="15" customHeight="1">
      <c r="A130" s="990" t="s">
        <v>70</v>
      </c>
      <c r="B130" s="990"/>
      <c r="C130" s="990"/>
      <c r="D130" s="990"/>
      <c r="E130" s="990"/>
      <c r="F130" s="990"/>
      <c r="G130" s="990"/>
      <c r="H130" s="984" t="s">
        <v>86</v>
      </c>
      <c r="I130" s="985"/>
      <c r="J130" s="985"/>
      <c r="K130" s="985"/>
      <c r="L130" s="985"/>
      <c r="M130" s="985"/>
      <c r="N130" s="986"/>
      <c r="O130" s="984"/>
      <c r="P130" s="985"/>
      <c r="Q130" s="985"/>
      <c r="R130" s="985"/>
      <c r="S130" s="985"/>
      <c r="T130" s="985"/>
      <c r="U130" s="985"/>
      <c r="V130" s="986"/>
      <c r="W130" s="984"/>
      <c r="X130" s="985"/>
      <c r="Y130" s="985"/>
      <c r="Z130" s="985"/>
      <c r="AA130" s="985"/>
      <c r="AB130" s="985"/>
      <c r="AC130" s="985"/>
      <c r="AD130" s="985"/>
      <c r="AE130" s="985"/>
      <c r="AF130" s="986"/>
      <c r="AG130" s="995"/>
      <c r="AH130" s="995"/>
    </row>
    <row r="131" spans="1:34" s="150" customFormat="1" ht="12.75" customHeight="1">
      <c r="A131" s="981" t="s">
        <v>210</v>
      </c>
      <c r="B131" s="982"/>
      <c r="C131" s="982"/>
      <c r="D131" s="982"/>
      <c r="E131" s="982"/>
      <c r="F131" s="982"/>
      <c r="G131" s="983"/>
      <c r="H131" s="147" t="s">
        <v>209</v>
      </c>
      <c r="I131" s="148"/>
      <c r="J131" s="148"/>
      <c r="K131" s="148"/>
      <c r="L131" s="148"/>
      <c r="M131" s="148"/>
      <c r="N131" s="149"/>
      <c r="O131" s="981" t="s">
        <v>208</v>
      </c>
      <c r="P131" s="982"/>
      <c r="Q131" s="982"/>
      <c r="R131" s="982"/>
      <c r="S131" s="982"/>
      <c r="T131" s="982"/>
      <c r="U131" s="982"/>
      <c r="V131" s="983"/>
      <c r="W131" s="981" t="s">
        <v>308</v>
      </c>
      <c r="X131" s="982"/>
      <c r="Y131" s="982"/>
      <c r="Z131" s="982"/>
      <c r="AA131" s="982"/>
      <c r="AB131" s="982"/>
      <c r="AC131" s="982"/>
      <c r="AD131" s="982"/>
      <c r="AE131" s="982"/>
      <c r="AF131" s="983"/>
      <c r="AG131" s="995"/>
      <c r="AH131" s="995"/>
    </row>
    <row r="132" spans="1:34" ht="15" customHeight="1">
      <c r="A132" s="984"/>
      <c r="B132" s="985"/>
      <c r="C132" s="985"/>
      <c r="D132" s="985"/>
      <c r="E132" s="985"/>
      <c r="F132" s="985"/>
      <c r="G132" s="986"/>
      <c r="H132" s="984"/>
      <c r="I132" s="985"/>
      <c r="J132" s="985"/>
      <c r="K132" s="985"/>
      <c r="L132" s="985"/>
      <c r="M132" s="985"/>
      <c r="N132" s="986"/>
      <c r="O132" s="984"/>
      <c r="P132" s="985"/>
      <c r="Q132" s="985"/>
      <c r="R132" s="985"/>
      <c r="S132" s="985"/>
      <c r="T132" s="985"/>
      <c r="U132" s="985"/>
      <c r="V132" s="986"/>
      <c r="W132" s="984"/>
      <c r="X132" s="985"/>
      <c r="Y132" s="985"/>
      <c r="Z132" s="985"/>
      <c r="AA132" s="985"/>
      <c r="AB132" s="985"/>
      <c r="AC132" s="985"/>
      <c r="AD132" s="985"/>
      <c r="AE132" s="985"/>
      <c r="AF132" s="986"/>
      <c r="AG132" s="995"/>
      <c r="AH132" s="995"/>
    </row>
    <row r="133" spans="1:34" s="151" customFormat="1" ht="11.25" customHeight="1">
      <c r="A133" s="978" t="s">
        <v>211</v>
      </c>
      <c r="B133" s="979"/>
      <c r="C133" s="979"/>
      <c r="D133" s="979"/>
      <c r="E133" s="979"/>
      <c r="F133" s="979"/>
      <c r="G133" s="980"/>
      <c r="H133" s="978" t="s">
        <v>212</v>
      </c>
      <c r="I133" s="979"/>
      <c r="J133" s="979"/>
      <c r="K133" s="979"/>
      <c r="L133" s="979"/>
      <c r="M133" s="979"/>
      <c r="N133" s="980"/>
      <c r="O133" s="987"/>
      <c r="P133" s="988"/>
      <c r="Q133" s="988"/>
      <c r="R133" s="988"/>
      <c r="S133" s="988"/>
      <c r="T133" s="988"/>
      <c r="U133" s="988"/>
      <c r="V133" s="988"/>
      <c r="W133" s="988"/>
      <c r="X133" s="988"/>
      <c r="Y133" s="988"/>
      <c r="Z133" s="988"/>
      <c r="AA133" s="988"/>
      <c r="AB133" s="988"/>
      <c r="AC133" s="988"/>
      <c r="AD133" s="988"/>
      <c r="AE133" s="988"/>
      <c r="AF133" s="988"/>
      <c r="AG133" s="996"/>
      <c r="AH133" s="996"/>
    </row>
    <row r="134" spans="1:34" s="152" customFormat="1" ht="15" customHeight="1">
      <c r="A134" s="984"/>
      <c r="B134" s="985"/>
      <c r="C134" s="985"/>
      <c r="D134" s="985"/>
      <c r="E134" s="985"/>
      <c r="F134" s="985"/>
      <c r="G134" s="986"/>
      <c r="H134" s="984"/>
      <c r="I134" s="985"/>
      <c r="J134" s="985"/>
      <c r="K134" s="985"/>
      <c r="L134" s="985"/>
      <c r="M134" s="985"/>
      <c r="N134" s="986"/>
      <c r="O134" s="997"/>
      <c r="P134" s="998"/>
      <c r="Q134" s="998"/>
      <c r="R134" s="998"/>
      <c r="S134" s="998"/>
      <c r="T134" s="998"/>
      <c r="U134" s="998"/>
      <c r="V134" s="998"/>
      <c r="W134" s="998"/>
      <c r="X134" s="998"/>
      <c r="Y134" s="998"/>
      <c r="Z134" s="998"/>
      <c r="AA134" s="998"/>
      <c r="AB134" s="998"/>
      <c r="AC134" s="998"/>
      <c r="AD134" s="998"/>
      <c r="AE134" s="998"/>
      <c r="AF134" s="998"/>
      <c r="AG134" s="996"/>
      <c r="AH134" s="996"/>
    </row>
    <row r="135" spans="1:34" s="146" customFormat="1" ht="3" customHeight="1">
      <c r="A135" s="147"/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337"/>
      <c r="M135" s="337"/>
      <c r="N135" s="337"/>
      <c r="O135" s="153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996"/>
      <c r="AH135" s="996"/>
    </row>
    <row r="136" spans="1:34" s="146" customFormat="1" ht="15" customHeight="1">
      <c r="A136" s="682" t="s">
        <v>855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974" t="s">
        <v>86</v>
      </c>
      <c r="L136" s="975"/>
      <c r="M136" s="976"/>
      <c r="N136" s="145"/>
      <c r="O136" s="153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6"/>
      <c r="AH136" s="156"/>
    </row>
    <row r="137" spans="1:34" ht="3" customHeight="1">
      <c r="A137" s="157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9"/>
      <c r="M137" s="159"/>
      <c r="N137" s="159"/>
      <c r="O137" s="66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382"/>
      <c r="AH137" s="382"/>
    </row>
    <row r="138" spans="1:34" ht="2.25" customHeight="1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382"/>
      <c r="AH138" s="382"/>
    </row>
    <row r="139" spans="1:34" s="144" customFormat="1" ht="25.5" customHeight="1">
      <c r="A139" s="1000" t="s">
        <v>951</v>
      </c>
      <c r="B139" s="1000"/>
      <c r="C139" s="1000"/>
      <c r="D139" s="1000"/>
      <c r="E139" s="1000"/>
      <c r="F139" s="1000"/>
      <c r="G139" s="1000"/>
      <c r="H139" s="1000"/>
      <c r="I139" s="1000"/>
      <c r="J139" s="1000"/>
      <c r="K139" s="1000"/>
      <c r="L139" s="1000"/>
      <c r="M139" s="1000"/>
      <c r="N139" s="1000"/>
      <c r="O139" s="1000"/>
      <c r="P139" s="1000"/>
      <c r="Q139" s="1000"/>
      <c r="R139" s="1000"/>
      <c r="S139" s="1000"/>
      <c r="T139" s="1000"/>
      <c r="U139" s="1000"/>
      <c r="V139" s="1000"/>
      <c r="W139" s="1000"/>
      <c r="X139" s="1000"/>
      <c r="Y139" s="1000"/>
      <c r="Z139" s="1000"/>
      <c r="AA139" s="1000"/>
      <c r="AB139" s="1000"/>
      <c r="AC139" s="1000"/>
      <c r="AD139" s="1000"/>
      <c r="AE139" s="1000"/>
      <c r="AF139" s="1000"/>
      <c r="AG139" s="382"/>
      <c r="AH139" s="382"/>
    </row>
    <row r="140" spans="1:34" s="144" customFormat="1" ht="2.25" customHeight="1">
      <c r="A140" s="129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382"/>
      <c r="AH140" s="382"/>
    </row>
    <row r="141" spans="1:34" s="146" customFormat="1" ht="9.75" customHeight="1">
      <c r="A141" s="989" t="s">
        <v>311</v>
      </c>
      <c r="B141" s="989"/>
      <c r="C141" s="989"/>
      <c r="D141" s="989"/>
      <c r="E141" s="989"/>
      <c r="F141" s="989"/>
      <c r="G141" s="989"/>
      <c r="H141" s="989" t="s">
        <v>312</v>
      </c>
      <c r="I141" s="989"/>
      <c r="J141" s="989"/>
      <c r="K141" s="989"/>
      <c r="L141" s="989"/>
      <c r="M141" s="989"/>
      <c r="N141" s="989"/>
      <c r="O141" s="989" t="s">
        <v>313</v>
      </c>
      <c r="P141" s="989"/>
      <c r="Q141" s="989"/>
      <c r="R141" s="989"/>
      <c r="S141" s="989"/>
      <c r="T141" s="989"/>
      <c r="U141" s="989"/>
      <c r="V141" s="989"/>
      <c r="W141" s="981" t="s">
        <v>314</v>
      </c>
      <c r="X141" s="982"/>
      <c r="Y141" s="982"/>
      <c r="Z141" s="982"/>
      <c r="AA141" s="982"/>
      <c r="AB141" s="982"/>
      <c r="AC141" s="982"/>
      <c r="AD141" s="982"/>
      <c r="AE141" s="982"/>
      <c r="AF141" s="983"/>
      <c r="AG141" s="382"/>
      <c r="AH141" s="382"/>
    </row>
    <row r="142" spans="1:34" ht="15" customHeight="1">
      <c r="A142" s="990" t="s">
        <v>70</v>
      </c>
      <c r="B142" s="990"/>
      <c r="C142" s="990"/>
      <c r="D142" s="990"/>
      <c r="E142" s="990"/>
      <c r="F142" s="990"/>
      <c r="G142" s="990"/>
      <c r="H142" s="1114" t="s">
        <v>86</v>
      </c>
      <c r="I142" s="1114"/>
      <c r="J142" s="1114"/>
      <c r="K142" s="1114"/>
      <c r="L142" s="1114"/>
      <c r="M142" s="1114"/>
      <c r="N142" s="1114"/>
      <c r="O142" s="1114"/>
      <c r="P142" s="1114"/>
      <c r="Q142" s="1114"/>
      <c r="R142" s="1114"/>
      <c r="S142" s="1114"/>
      <c r="T142" s="1114"/>
      <c r="U142" s="1114"/>
      <c r="V142" s="1114"/>
      <c r="W142" s="984"/>
      <c r="X142" s="985"/>
      <c r="Y142" s="985"/>
      <c r="Z142" s="985"/>
      <c r="AA142" s="985"/>
      <c r="AB142" s="985"/>
      <c r="AC142" s="985"/>
      <c r="AD142" s="985"/>
      <c r="AE142" s="985"/>
      <c r="AF142" s="986"/>
      <c r="AG142" s="382"/>
      <c r="AH142" s="382"/>
    </row>
    <row r="143" spans="1:34" s="150" customFormat="1" ht="12.75" customHeight="1">
      <c r="A143" s="981" t="s">
        <v>315</v>
      </c>
      <c r="B143" s="982"/>
      <c r="C143" s="982"/>
      <c r="D143" s="982"/>
      <c r="E143" s="982"/>
      <c r="F143" s="982"/>
      <c r="G143" s="983"/>
      <c r="H143" s="981" t="s">
        <v>316</v>
      </c>
      <c r="I143" s="982"/>
      <c r="J143" s="982"/>
      <c r="K143" s="982"/>
      <c r="L143" s="982"/>
      <c r="M143" s="982"/>
      <c r="N143" s="982"/>
      <c r="O143" s="981" t="s">
        <v>307</v>
      </c>
      <c r="P143" s="982"/>
      <c r="Q143" s="982"/>
      <c r="R143" s="982"/>
      <c r="S143" s="982"/>
      <c r="T143" s="982"/>
      <c r="U143" s="982"/>
      <c r="V143" s="983"/>
      <c r="W143" s="981" t="s">
        <v>317</v>
      </c>
      <c r="X143" s="982"/>
      <c r="Y143" s="982"/>
      <c r="Z143" s="982"/>
      <c r="AA143" s="982"/>
      <c r="AB143" s="982"/>
      <c r="AC143" s="982"/>
      <c r="AD143" s="982"/>
      <c r="AE143" s="982"/>
      <c r="AF143" s="983"/>
      <c r="AG143" s="382"/>
      <c r="AH143" s="382"/>
    </row>
    <row r="144" spans="1:34" ht="15" customHeight="1">
      <c r="A144" s="984"/>
      <c r="B144" s="985"/>
      <c r="C144" s="985"/>
      <c r="D144" s="985"/>
      <c r="E144" s="985"/>
      <c r="F144" s="985"/>
      <c r="G144" s="986"/>
      <c r="H144" s="984"/>
      <c r="I144" s="985"/>
      <c r="J144" s="985"/>
      <c r="K144" s="985"/>
      <c r="L144" s="985"/>
      <c r="M144" s="985"/>
      <c r="N144" s="985"/>
      <c r="O144" s="984"/>
      <c r="P144" s="985"/>
      <c r="Q144" s="985"/>
      <c r="R144" s="985"/>
      <c r="S144" s="985"/>
      <c r="T144" s="985"/>
      <c r="U144" s="985"/>
      <c r="V144" s="986"/>
      <c r="W144" s="984"/>
      <c r="X144" s="985"/>
      <c r="Y144" s="985"/>
      <c r="Z144" s="985"/>
      <c r="AA144" s="985"/>
      <c r="AB144" s="985"/>
      <c r="AC144" s="985"/>
      <c r="AD144" s="985"/>
      <c r="AE144" s="985"/>
      <c r="AF144" s="986"/>
      <c r="AG144" s="382"/>
      <c r="AH144" s="382"/>
    </row>
    <row r="145" spans="1:34" s="151" customFormat="1" ht="11.25" customHeight="1">
      <c r="A145" s="981" t="s">
        <v>318</v>
      </c>
      <c r="B145" s="982"/>
      <c r="C145" s="982"/>
      <c r="D145" s="982"/>
      <c r="E145" s="982"/>
      <c r="F145" s="982"/>
      <c r="G145" s="983"/>
      <c r="H145" s="981" t="s">
        <v>319</v>
      </c>
      <c r="I145" s="982"/>
      <c r="J145" s="982"/>
      <c r="K145" s="982"/>
      <c r="L145" s="982"/>
      <c r="M145" s="982"/>
      <c r="N145" s="982"/>
      <c r="O145" s="160"/>
      <c r="P145" s="161"/>
      <c r="Q145" s="161"/>
      <c r="R145" s="161"/>
      <c r="S145" s="1130"/>
      <c r="T145" s="1130"/>
      <c r="U145" s="1130"/>
      <c r="V145" s="1130"/>
      <c r="W145" s="1130"/>
      <c r="X145" s="1130"/>
      <c r="Y145" s="1130"/>
      <c r="Z145" s="1130"/>
      <c r="AA145" s="1130"/>
      <c r="AB145" s="1130"/>
      <c r="AC145" s="1130"/>
      <c r="AD145" s="1130"/>
      <c r="AE145" s="1130"/>
      <c r="AF145" s="1130"/>
      <c r="AG145" s="382"/>
      <c r="AH145" s="382"/>
    </row>
    <row r="146" spans="1:34" s="152" customFormat="1" ht="15" customHeight="1">
      <c r="A146" s="984"/>
      <c r="B146" s="985"/>
      <c r="C146" s="985"/>
      <c r="D146" s="985"/>
      <c r="E146" s="985"/>
      <c r="F146" s="985"/>
      <c r="G146" s="986"/>
      <c r="H146" s="984"/>
      <c r="I146" s="985"/>
      <c r="J146" s="985"/>
      <c r="K146" s="985"/>
      <c r="L146" s="985"/>
      <c r="M146" s="985"/>
      <c r="N146" s="985"/>
      <c r="O146" s="162"/>
      <c r="P146" s="163"/>
      <c r="Q146" s="163"/>
      <c r="R146" s="163"/>
      <c r="S146" s="1014"/>
      <c r="T146" s="1014"/>
      <c r="U146" s="1014"/>
      <c r="V146" s="1014"/>
      <c r="W146" s="1014"/>
      <c r="X146" s="1014"/>
      <c r="Y146" s="1014"/>
      <c r="Z146" s="1014"/>
      <c r="AA146" s="1014"/>
      <c r="AB146" s="1014"/>
      <c r="AC146" s="1014"/>
      <c r="AD146" s="1014"/>
      <c r="AE146" s="1014"/>
      <c r="AF146" s="1014"/>
      <c r="AG146" s="382"/>
      <c r="AH146" s="382"/>
    </row>
    <row r="147" spans="1:34" ht="2.25" customHeight="1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382"/>
      <c r="AH147" s="382"/>
    </row>
    <row r="148" spans="1:34" ht="24" customHeight="1">
      <c r="A148" s="1015" t="s">
        <v>570</v>
      </c>
      <c r="B148" s="1015"/>
      <c r="C148" s="1015"/>
      <c r="D148" s="1015"/>
      <c r="E148" s="1015"/>
      <c r="F148" s="1015"/>
      <c r="G148" s="1015"/>
      <c r="H148" s="1015"/>
      <c r="I148" s="1015"/>
      <c r="J148" s="1015"/>
      <c r="K148" s="1015"/>
      <c r="L148" s="1015"/>
      <c r="M148" s="1015"/>
      <c r="N148" s="1015"/>
      <c r="O148" s="1015"/>
      <c r="P148" s="1015"/>
      <c r="Q148" s="1015"/>
      <c r="R148" s="1015"/>
      <c r="S148" s="1015"/>
      <c r="T148" s="1015"/>
      <c r="U148" s="1015"/>
      <c r="V148" s="1015"/>
      <c r="W148" s="1015"/>
      <c r="X148" s="1015"/>
      <c r="Y148" s="1015"/>
      <c r="Z148" s="1015"/>
      <c r="AA148" s="1015"/>
      <c r="AB148" s="1015"/>
      <c r="AC148" s="1015"/>
      <c r="AD148" s="1015"/>
      <c r="AE148" s="1015"/>
      <c r="AF148" s="1015"/>
      <c r="AG148" s="382"/>
      <c r="AH148" s="382"/>
    </row>
    <row r="149" spans="1:34" ht="13.5" customHeight="1">
      <c r="A149" s="1016" t="s">
        <v>5</v>
      </c>
      <c r="B149" s="1016" t="s">
        <v>31</v>
      </c>
      <c r="C149" s="1016"/>
      <c r="D149" s="1016"/>
      <c r="E149" s="1016"/>
      <c r="F149" s="1016"/>
      <c r="G149" s="1016"/>
      <c r="H149" s="1016"/>
      <c r="I149" s="1016"/>
      <c r="J149" s="1016"/>
      <c r="K149" s="1016"/>
      <c r="L149" s="1115" t="s">
        <v>32</v>
      </c>
      <c r="M149" s="1116"/>
      <c r="N149" s="1116"/>
      <c r="O149" s="1116"/>
      <c r="P149" s="1116"/>
      <c r="Q149" s="1116"/>
      <c r="R149" s="1116"/>
      <c r="S149" s="1116"/>
      <c r="T149" s="1116"/>
      <c r="U149" s="1116"/>
      <c r="V149" s="1116"/>
      <c r="W149" s="1116"/>
      <c r="X149" s="1116"/>
      <c r="Y149" s="1117"/>
      <c r="Z149" s="1124" t="s">
        <v>913</v>
      </c>
      <c r="AA149" s="1124"/>
      <c r="AB149" s="1124"/>
      <c r="AC149" s="1124"/>
      <c r="AD149" s="1124"/>
      <c r="AE149" s="1124"/>
      <c r="AF149" s="1124"/>
      <c r="AG149" s="382"/>
      <c r="AH149" s="382"/>
    </row>
    <row r="150" spans="1:34" ht="8.25" customHeight="1">
      <c r="A150" s="1016"/>
      <c r="B150" s="1016" t="s">
        <v>33</v>
      </c>
      <c r="C150" s="1016"/>
      <c r="D150" s="1016"/>
      <c r="E150" s="1016"/>
      <c r="F150" s="1016" t="s">
        <v>34</v>
      </c>
      <c r="G150" s="1016"/>
      <c r="H150" s="1016"/>
      <c r="I150" s="1016" t="s">
        <v>35</v>
      </c>
      <c r="J150" s="1016"/>
      <c r="K150" s="1016"/>
      <c r="L150" s="1124" t="s">
        <v>36</v>
      </c>
      <c r="M150" s="1124"/>
      <c r="N150" s="1124"/>
      <c r="O150" s="1124"/>
      <c r="P150" s="1124" t="s">
        <v>309</v>
      </c>
      <c r="Q150" s="1124"/>
      <c r="R150" s="1124"/>
      <c r="S150" s="1124"/>
      <c r="T150" s="1124"/>
      <c r="U150" s="1118" t="s">
        <v>37</v>
      </c>
      <c r="V150" s="1119"/>
      <c r="W150" s="1119"/>
      <c r="X150" s="1119"/>
      <c r="Y150" s="1120"/>
      <c r="Z150" s="1124"/>
      <c r="AA150" s="1124"/>
      <c r="AB150" s="1124"/>
      <c r="AC150" s="1124"/>
      <c r="AD150" s="1124"/>
      <c r="AE150" s="1124"/>
      <c r="AF150" s="1124"/>
      <c r="AG150" s="382"/>
      <c r="AH150" s="382"/>
    </row>
    <row r="151" spans="1:34" ht="12" customHeight="1">
      <c r="A151" s="1016"/>
      <c r="B151" s="1016"/>
      <c r="C151" s="1016"/>
      <c r="D151" s="1016"/>
      <c r="E151" s="1016"/>
      <c r="F151" s="1016"/>
      <c r="G151" s="1016"/>
      <c r="H151" s="1016"/>
      <c r="I151" s="1016"/>
      <c r="J151" s="1016"/>
      <c r="K151" s="1016"/>
      <c r="L151" s="1124"/>
      <c r="M151" s="1124"/>
      <c r="N151" s="1124"/>
      <c r="O151" s="1124"/>
      <c r="P151" s="1124"/>
      <c r="Q151" s="1124"/>
      <c r="R151" s="1124"/>
      <c r="S151" s="1124"/>
      <c r="T151" s="1124"/>
      <c r="U151" s="1121"/>
      <c r="V151" s="1122"/>
      <c r="W151" s="1122"/>
      <c r="X151" s="1122"/>
      <c r="Y151" s="1123"/>
      <c r="Z151" s="1124"/>
      <c r="AA151" s="1124"/>
      <c r="AB151" s="1124"/>
      <c r="AC151" s="1124"/>
      <c r="AD151" s="1124"/>
      <c r="AE151" s="1124"/>
      <c r="AF151" s="1124"/>
      <c r="AG151" s="382"/>
      <c r="AH151" s="382"/>
    </row>
    <row r="152" spans="1:34" ht="8.25" customHeight="1">
      <c r="A152" s="348">
        <v>1</v>
      </c>
      <c r="B152" s="1106">
        <v>2</v>
      </c>
      <c r="C152" s="1106"/>
      <c r="D152" s="1106"/>
      <c r="E152" s="1106"/>
      <c r="F152" s="1106">
        <v>3</v>
      </c>
      <c r="G152" s="1106"/>
      <c r="H152" s="1106"/>
      <c r="I152" s="1106">
        <v>4</v>
      </c>
      <c r="J152" s="1106"/>
      <c r="K152" s="1106"/>
      <c r="L152" s="1111">
        <v>5</v>
      </c>
      <c r="M152" s="1112"/>
      <c r="N152" s="1112"/>
      <c r="O152" s="1113"/>
      <c r="P152" s="1106">
        <v>6</v>
      </c>
      <c r="Q152" s="1106"/>
      <c r="R152" s="1106"/>
      <c r="S152" s="1106"/>
      <c r="T152" s="1106"/>
      <c r="U152" s="1107">
        <v>7</v>
      </c>
      <c r="V152" s="1108"/>
      <c r="W152" s="1108"/>
      <c r="X152" s="1108"/>
      <c r="Y152" s="1109"/>
      <c r="Z152" s="1110">
        <v>8</v>
      </c>
      <c r="AA152" s="1110"/>
      <c r="AB152" s="1110"/>
      <c r="AC152" s="1110"/>
      <c r="AD152" s="1110"/>
      <c r="AE152" s="1110"/>
      <c r="AF152" s="1110"/>
      <c r="AG152" s="382"/>
      <c r="AH152" s="382"/>
    </row>
    <row r="153" spans="1:34" ht="15.95" customHeight="1">
      <c r="A153" s="141" t="s">
        <v>9</v>
      </c>
      <c r="B153" s="1075" t="s">
        <v>86</v>
      </c>
      <c r="C153" s="1075"/>
      <c r="D153" s="1075"/>
      <c r="E153" s="1075"/>
      <c r="F153" s="1074"/>
      <c r="G153" s="1074"/>
      <c r="H153" s="1074"/>
      <c r="I153" s="1074"/>
      <c r="J153" s="1074"/>
      <c r="K153" s="1074"/>
      <c r="L153" s="1058"/>
      <c r="M153" s="1059"/>
      <c r="N153" s="1059"/>
      <c r="O153" s="1060"/>
      <c r="P153" s="1074"/>
      <c r="Q153" s="1074"/>
      <c r="R153" s="1074"/>
      <c r="S153" s="1074"/>
      <c r="T153" s="1074"/>
      <c r="U153" s="1070"/>
      <c r="V153" s="1071"/>
      <c r="W153" s="1071"/>
      <c r="X153" s="1071"/>
      <c r="Y153" s="1072"/>
      <c r="Z153" s="1073"/>
      <c r="AA153" s="1073"/>
      <c r="AB153" s="1073"/>
      <c r="AC153" s="1073"/>
      <c r="AD153" s="1073"/>
      <c r="AE153" s="1073"/>
      <c r="AF153" s="1073"/>
      <c r="AG153" s="382"/>
      <c r="AH153" s="382"/>
    </row>
    <row r="154" spans="1:34" ht="15.95" customHeight="1">
      <c r="A154" s="141" t="s">
        <v>11</v>
      </c>
      <c r="B154" s="1075" t="s">
        <v>86</v>
      </c>
      <c r="C154" s="1075"/>
      <c r="D154" s="1075"/>
      <c r="E154" s="1075"/>
      <c r="F154" s="1074"/>
      <c r="G154" s="1074"/>
      <c r="H154" s="1074"/>
      <c r="I154" s="1074"/>
      <c r="J154" s="1074"/>
      <c r="K154" s="1074"/>
      <c r="L154" s="1058"/>
      <c r="M154" s="1059"/>
      <c r="N154" s="1059"/>
      <c r="O154" s="1060"/>
      <c r="P154" s="1074"/>
      <c r="Q154" s="1074"/>
      <c r="R154" s="1074"/>
      <c r="S154" s="1074"/>
      <c r="T154" s="1074"/>
      <c r="U154" s="1070"/>
      <c r="V154" s="1071"/>
      <c r="W154" s="1071"/>
      <c r="X154" s="1071"/>
      <c r="Y154" s="1072"/>
      <c r="Z154" s="1073"/>
      <c r="AA154" s="1073"/>
      <c r="AB154" s="1073"/>
      <c r="AC154" s="1073"/>
      <c r="AD154" s="1073"/>
      <c r="AE154" s="1073"/>
      <c r="AF154" s="1073"/>
      <c r="AG154" s="382"/>
      <c r="AH154" s="570"/>
    </row>
    <row r="155" spans="1:34" s="140" customFormat="1" ht="15.95" customHeight="1">
      <c r="A155" s="572" t="s">
        <v>8</v>
      </c>
      <c r="B155" s="1075" t="s">
        <v>86</v>
      </c>
      <c r="C155" s="1075"/>
      <c r="D155" s="1075"/>
      <c r="E155" s="1075"/>
      <c r="F155" s="1074"/>
      <c r="G155" s="1074"/>
      <c r="H155" s="1074"/>
      <c r="I155" s="1074"/>
      <c r="J155" s="1074"/>
      <c r="K155" s="1074"/>
      <c r="L155" s="1058"/>
      <c r="M155" s="1059"/>
      <c r="N155" s="1059"/>
      <c r="O155" s="1060"/>
      <c r="P155" s="1074"/>
      <c r="Q155" s="1074"/>
      <c r="R155" s="1074"/>
      <c r="S155" s="1074"/>
      <c r="T155" s="1074"/>
      <c r="U155" s="1070"/>
      <c r="V155" s="1071"/>
      <c r="W155" s="1071"/>
      <c r="X155" s="1071"/>
      <c r="Y155" s="1072"/>
      <c r="Z155" s="1073"/>
      <c r="AA155" s="1073"/>
      <c r="AB155" s="1073"/>
      <c r="AC155" s="1073"/>
      <c r="AD155" s="1073"/>
      <c r="AE155" s="1073"/>
      <c r="AF155" s="1073"/>
      <c r="AG155" s="408"/>
      <c r="AH155" s="522"/>
    </row>
    <row r="156" spans="1:34" ht="11.2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H156" s="529" t="s">
        <v>708</v>
      </c>
    </row>
    <row r="157" spans="1:34" s="77" customFormat="1" ht="3" customHeight="1">
      <c r="A157" s="556"/>
      <c r="B157" s="556"/>
      <c r="C157" s="556"/>
      <c r="D157" s="556"/>
      <c r="E157" s="556"/>
      <c r="F157" s="556"/>
      <c r="G157" s="556"/>
      <c r="H157" s="556"/>
      <c r="I157" s="556"/>
      <c r="J157" s="556"/>
      <c r="K157" s="556"/>
      <c r="L157" s="556"/>
      <c r="M157" s="556"/>
      <c r="N157" s="556"/>
      <c r="O157" s="556"/>
      <c r="P157" s="429"/>
      <c r="Q157" s="75"/>
      <c r="R157" s="429"/>
      <c r="S157" s="75"/>
      <c r="T157" s="143"/>
      <c r="U157" s="571"/>
      <c r="V157" s="571"/>
      <c r="W157" s="557"/>
      <c r="X157" s="557"/>
      <c r="Y157" s="557"/>
      <c r="Z157" s="557"/>
      <c r="AA157" s="557"/>
      <c r="AB157" s="131"/>
      <c r="AC157" s="131"/>
      <c r="AD157" s="131"/>
      <c r="AE157" s="131"/>
      <c r="AF157" s="131"/>
      <c r="AH157" s="686"/>
    </row>
    <row r="158" spans="1:34" s="77" customFormat="1" ht="15" customHeight="1">
      <c r="A158" s="1037" t="s">
        <v>658</v>
      </c>
      <c r="B158" s="1037"/>
      <c r="C158" s="1037"/>
      <c r="D158" s="1037"/>
      <c r="E158" s="1037"/>
      <c r="F158" s="1037"/>
      <c r="G158" s="1037"/>
      <c r="H158" s="1037"/>
      <c r="I158" s="1037"/>
      <c r="J158" s="1037"/>
      <c r="K158" s="1037"/>
      <c r="L158" s="1037"/>
      <c r="M158" s="1037"/>
      <c r="N158" s="1037"/>
      <c r="O158" s="1037"/>
      <c r="P158" s="73"/>
      <c r="Q158" s="73"/>
      <c r="R158" s="571"/>
      <c r="S158" s="571"/>
      <c r="T158" s="571"/>
      <c r="U158" s="571"/>
      <c r="V158" s="571"/>
      <c r="W158" s="557"/>
      <c r="X158" s="557"/>
      <c r="Y158" s="557"/>
      <c r="Z158" s="557"/>
      <c r="AA158" s="557"/>
      <c r="AB158" s="131"/>
      <c r="AC158" s="131"/>
      <c r="AD158" s="131"/>
      <c r="AE158" s="131"/>
      <c r="AF158" s="131"/>
      <c r="AH158" s="538" t="s">
        <v>709</v>
      </c>
    </row>
    <row r="159" spans="1:34" ht="1.5" customHeight="1">
      <c r="A159" s="342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342"/>
      <c r="S159" s="342"/>
      <c r="T159" s="342"/>
      <c r="U159" s="342"/>
      <c r="V159" s="342"/>
      <c r="W159" s="332"/>
      <c r="X159" s="332"/>
      <c r="Y159" s="332"/>
      <c r="Z159" s="332"/>
      <c r="AA159" s="332"/>
      <c r="AB159" s="131"/>
      <c r="AC159" s="131"/>
      <c r="AD159" s="131"/>
      <c r="AE159" s="131"/>
      <c r="AF159" s="131"/>
      <c r="AH159" s="686"/>
    </row>
    <row r="160" spans="1:34" ht="6" customHeight="1">
      <c r="A160" s="1061" t="s">
        <v>659</v>
      </c>
      <c r="B160" s="1062"/>
      <c r="C160" s="1062"/>
      <c r="D160" s="1062"/>
      <c r="E160" s="1062"/>
      <c r="F160" s="1063"/>
      <c r="G160" s="165"/>
      <c r="H160" s="135"/>
      <c r="I160" s="135"/>
      <c r="J160" s="135"/>
      <c r="K160" s="135"/>
      <c r="L160" s="135"/>
      <c r="M160" s="135"/>
      <c r="N160" s="135"/>
      <c r="O160" s="134"/>
      <c r="P160" s="1061" t="s">
        <v>660</v>
      </c>
      <c r="Q160" s="1062"/>
      <c r="R160" s="1062"/>
      <c r="S160" s="1062"/>
      <c r="T160" s="1062"/>
      <c r="U160" s="1063"/>
      <c r="V160" s="165"/>
      <c r="W160" s="135"/>
      <c r="X160" s="135"/>
      <c r="Y160" s="135"/>
      <c r="Z160" s="135"/>
      <c r="AA160" s="135"/>
      <c r="AB160" s="135"/>
      <c r="AC160" s="135"/>
      <c r="AD160" s="135"/>
      <c r="AE160" s="1062"/>
      <c r="AF160" s="1063"/>
      <c r="AH160" s="686"/>
    </row>
    <row r="161" spans="1:34" ht="18" customHeight="1">
      <c r="A161" s="1064"/>
      <c r="B161" s="1065"/>
      <c r="C161" s="1065"/>
      <c r="D161" s="1065"/>
      <c r="E161" s="1065"/>
      <c r="F161" s="1066"/>
      <c r="G161" s="23"/>
      <c r="H161" s="1085"/>
      <c r="I161" s="1086"/>
      <c r="J161" s="1086"/>
      <c r="K161" s="1086"/>
      <c r="L161" s="1086"/>
      <c r="M161" s="1086"/>
      <c r="N161" s="1087"/>
      <c r="O161" s="130"/>
      <c r="P161" s="1064"/>
      <c r="Q161" s="1065"/>
      <c r="R161" s="1065"/>
      <c r="S161" s="1065"/>
      <c r="T161" s="1065"/>
      <c r="U161" s="1066"/>
      <c r="V161" s="74"/>
      <c r="W161" s="1085"/>
      <c r="X161" s="1086"/>
      <c r="Y161" s="1086"/>
      <c r="Z161" s="1086"/>
      <c r="AA161" s="1086"/>
      <c r="AB161" s="1086"/>
      <c r="AC161" s="1087"/>
      <c r="AD161" s="23"/>
      <c r="AE161" s="1065"/>
      <c r="AF161" s="1066"/>
      <c r="AH161" s="686"/>
    </row>
    <row r="162" spans="1:34" ht="4.9000000000000004" customHeight="1">
      <c r="A162" s="1067"/>
      <c r="B162" s="1068"/>
      <c r="C162" s="1068"/>
      <c r="D162" s="1068"/>
      <c r="E162" s="1068"/>
      <c r="F162" s="1069"/>
      <c r="G162" s="166"/>
      <c r="H162" s="167"/>
      <c r="I162" s="167"/>
      <c r="J162" s="167"/>
      <c r="K162" s="167"/>
      <c r="L162" s="167"/>
      <c r="M162" s="167"/>
      <c r="N162" s="167"/>
      <c r="O162" s="142"/>
      <c r="P162" s="1067"/>
      <c r="Q162" s="1068"/>
      <c r="R162" s="1068"/>
      <c r="S162" s="1068"/>
      <c r="T162" s="1068"/>
      <c r="U162" s="1069"/>
      <c r="V162" s="166"/>
      <c r="W162" s="167"/>
      <c r="X162" s="167"/>
      <c r="Y162" s="167"/>
      <c r="Z162" s="167"/>
      <c r="AA162" s="167"/>
      <c r="AB162" s="167"/>
      <c r="AC162" s="167"/>
      <c r="AD162" s="167"/>
      <c r="AE162" s="1068"/>
      <c r="AF162" s="1069"/>
      <c r="AH162" s="686"/>
    </row>
    <row r="163" spans="1:34" ht="4.9000000000000004" customHeight="1">
      <c r="A163" s="342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342"/>
      <c r="S163" s="342"/>
      <c r="T163" s="342"/>
      <c r="U163" s="342"/>
      <c r="V163" s="342"/>
      <c r="W163" s="332"/>
      <c r="X163" s="332"/>
      <c r="Y163" s="332"/>
      <c r="Z163" s="332"/>
      <c r="AA163" s="332"/>
      <c r="AB163" s="131"/>
      <c r="AC163" s="131"/>
      <c r="AD163" s="131"/>
      <c r="AE163" s="131"/>
      <c r="AF163" s="131"/>
      <c r="AH163" s="686"/>
    </row>
    <row r="164" spans="1:34" ht="24.6" customHeight="1">
      <c r="A164" s="1000" t="s">
        <v>661</v>
      </c>
      <c r="B164" s="1000"/>
      <c r="C164" s="1000"/>
      <c r="D164" s="1000"/>
      <c r="E164" s="1000"/>
      <c r="F164" s="1000"/>
      <c r="G164" s="1000"/>
      <c r="H164" s="1000"/>
      <c r="I164" s="1000"/>
      <c r="J164" s="1000"/>
      <c r="K164" s="1000"/>
      <c r="L164" s="1000"/>
      <c r="M164" s="1000"/>
      <c r="N164" s="1000"/>
      <c r="O164" s="1000"/>
      <c r="P164" s="1000"/>
      <c r="Q164" s="1000"/>
      <c r="R164" s="1000"/>
      <c r="S164" s="1000"/>
      <c r="T164" s="1000"/>
      <c r="U164" s="1000"/>
      <c r="V164" s="1000"/>
      <c r="W164" s="1000"/>
      <c r="X164" s="1000"/>
      <c r="Y164" s="1000"/>
      <c r="Z164" s="1000"/>
      <c r="AA164" s="1000"/>
      <c r="AB164" s="1000"/>
      <c r="AC164" s="1000"/>
      <c r="AD164" s="1000"/>
      <c r="AE164" s="1000"/>
      <c r="AF164" s="1000"/>
      <c r="AH164" s="686"/>
    </row>
    <row r="165" spans="1:34" ht="2.25" customHeight="1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</row>
    <row r="166" spans="1:34" ht="34.5" customHeight="1">
      <c r="A166" s="1076" t="s">
        <v>486</v>
      </c>
      <c r="B166" s="1077"/>
      <c r="C166" s="1077"/>
      <c r="D166" s="1077"/>
      <c r="E166" s="1077"/>
      <c r="F166" s="1077"/>
      <c r="G166" s="1077"/>
      <c r="H166" s="1077"/>
      <c r="I166" s="1077"/>
      <c r="J166" s="1077"/>
      <c r="K166" s="1077"/>
      <c r="L166" s="1077"/>
      <c r="M166" s="1077"/>
      <c r="N166" s="1077"/>
      <c r="O166" s="1077"/>
      <c r="P166" s="1077"/>
      <c r="Q166" s="1077"/>
      <c r="R166" s="1077"/>
      <c r="S166" s="1077"/>
      <c r="T166" s="1077"/>
      <c r="U166" s="1077"/>
      <c r="V166" s="1077"/>
      <c r="W166" s="1077"/>
      <c r="X166" s="1077"/>
      <c r="Y166" s="1077"/>
      <c r="Z166" s="1077"/>
      <c r="AA166" s="1077"/>
      <c r="AB166" s="1077"/>
      <c r="AC166" s="1077"/>
      <c r="AD166" s="1077"/>
      <c r="AE166" s="1077"/>
      <c r="AF166" s="1078"/>
    </row>
    <row r="167" spans="1:34" ht="36" customHeight="1">
      <c r="A167" s="1076" t="s">
        <v>662</v>
      </c>
      <c r="B167" s="1077"/>
      <c r="C167" s="1077"/>
      <c r="D167" s="1077"/>
      <c r="E167" s="1077"/>
      <c r="F167" s="1077"/>
      <c r="G167" s="1077"/>
      <c r="H167" s="1077"/>
      <c r="I167" s="1077"/>
      <c r="J167" s="1077"/>
      <c r="K167" s="1077"/>
      <c r="L167" s="1077"/>
      <c r="M167" s="1077"/>
      <c r="N167" s="1077"/>
      <c r="O167" s="1077"/>
      <c r="P167" s="1077"/>
      <c r="Q167" s="1077"/>
      <c r="R167" s="1077"/>
      <c r="S167" s="1077"/>
      <c r="T167" s="1077"/>
      <c r="U167" s="1077"/>
      <c r="V167" s="1077"/>
      <c r="W167" s="1077"/>
      <c r="X167" s="1077"/>
      <c r="Y167" s="1077"/>
      <c r="Z167" s="1077"/>
      <c r="AA167" s="1070" t="s">
        <v>86</v>
      </c>
      <c r="AB167" s="1071"/>
      <c r="AC167" s="1071"/>
      <c r="AD167" s="1071"/>
      <c r="AE167" s="1071"/>
      <c r="AF167" s="1072"/>
    </row>
    <row r="168" spans="1:34" ht="36.75" customHeight="1">
      <c r="A168" s="1076" t="s">
        <v>663</v>
      </c>
      <c r="B168" s="1077"/>
      <c r="C168" s="1077"/>
      <c r="D168" s="1077"/>
      <c r="E168" s="1077"/>
      <c r="F168" s="1077"/>
      <c r="G168" s="1077"/>
      <c r="H168" s="1077"/>
      <c r="I168" s="1077"/>
      <c r="J168" s="1077"/>
      <c r="K168" s="1077"/>
      <c r="L168" s="1077"/>
      <c r="M168" s="1077"/>
      <c r="N168" s="1077"/>
      <c r="O168" s="1077"/>
      <c r="P168" s="1077"/>
      <c r="Q168" s="1077"/>
      <c r="R168" s="1077"/>
      <c r="S168" s="1077"/>
      <c r="T168" s="1077"/>
      <c r="U168" s="1077"/>
      <c r="V168" s="1077"/>
      <c r="W168" s="1077"/>
      <c r="X168" s="1077"/>
      <c r="Y168" s="1077"/>
      <c r="Z168" s="1078"/>
      <c r="AA168" s="1082">
        <f>IF(AA167="NIE","wpisz kwotę",0)</f>
        <v>0</v>
      </c>
      <c r="AB168" s="1083"/>
      <c r="AC168" s="1083"/>
      <c r="AD168" s="1083"/>
      <c r="AE168" s="1083"/>
      <c r="AF168" s="1084"/>
    </row>
    <row r="169" spans="1:34" s="168" customFormat="1" ht="36" customHeight="1">
      <c r="A169" s="1076" t="s">
        <v>487</v>
      </c>
      <c r="B169" s="1077"/>
      <c r="C169" s="1077"/>
      <c r="D169" s="1077"/>
      <c r="E169" s="1077"/>
      <c r="F169" s="1077"/>
      <c r="G169" s="1077"/>
      <c r="H169" s="1077"/>
      <c r="I169" s="1077"/>
      <c r="J169" s="1077"/>
      <c r="K169" s="1077"/>
      <c r="L169" s="1077"/>
      <c r="M169" s="1077"/>
      <c r="N169" s="1077"/>
      <c r="O169" s="1077"/>
      <c r="P169" s="1077"/>
      <c r="Q169" s="1077"/>
      <c r="R169" s="1077"/>
      <c r="S169" s="1077"/>
      <c r="T169" s="1077"/>
      <c r="U169" s="1077"/>
      <c r="V169" s="1077"/>
      <c r="W169" s="1077"/>
      <c r="X169" s="1077"/>
      <c r="Y169" s="1077"/>
      <c r="Z169" s="1077"/>
      <c r="AA169" s="1077"/>
      <c r="AB169" s="1077"/>
      <c r="AC169" s="1077"/>
      <c r="AD169" s="1077"/>
      <c r="AE169" s="1077"/>
      <c r="AF169" s="1078"/>
      <c r="AG169" s="73"/>
      <c r="AH169" s="73"/>
    </row>
    <row r="170" spans="1:34" ht="36" customHeight="1">
      <c r="A170" s="1076" t="s">
        <v>664</v>
      </c>
      <c r="B170" s="1077"/>
      <c r="C170" s="1077"/>
      <c r="D170" s="1077"/>
      <c r="E170" s="1077"/>
      <c r="F170" s="1077"/>
      <c r="G170" s="1077"/>
      <c r="H170" s="1077"/>
      <c r="I170" s="1077"/>
      <c r="J170" s="1077"/>
      <c r="K170" s="1077"/>
      <c r="L170" s="1077"/>
      <c r="M170" s="1077"/>
      <c r="N170" s="1077"/>
      <c r="O170" s="1077"/>
      <c r="P170" s="1077"/>
      <c r="Q170" s="1077"/>
      <c r="R170" s="1077"/>
      <c r="S170" s="1077"/>
      <c r="T170" s="1077"/>
      <c r="U170" s="1077"/>
      <c r="V170" s="1077"/>
      <c r="W170" s="1077"/>
      <c r="X170" s="1077"/>
      <c r="Y170" s="1077"/>
      <c r="Z170" s="1078"/>
      <c r="AA170" s="1070" t="s">
        <v>86</v>
      </c>
      <c r="AB170" s="1071"/>
      <c r="AC170" s="1071"/>
      <c r="AD170" s="1071"/>
      <c r="AE170" s="1071"/>
      <c r="AF170" s="1072"/>
    </row>
    <row r="171" spans="1:34" ht="36.75" customHeight="1">
      <c r="A171" s="1076" t="s">
        <v>665</v>
      </c>
      <c r="B171" s="1077"/>
      <c r="C171" s="1077"/>
      <c r="D171" s="1077"/>
      <c r="E171" s="1077"/>
      <c r="F171" s="1077"/>
      <c r="G171" s="1077"/>
      <c r="H171" s="1077"/>
      <c r="I171" s="1077"/>
      <c r="J171" s="1077"/>
      <c r="K171" s="1077"/>
      <c r="L171" s="1077"/>
      <c r="M171" s="1077"/>
      <c r="N171" s="1077"/>
      <c r="O171" s="1077"/>
      <c r="P171" s="1077"/>
      <c r="Q171" s="1077"/>
      <c r="R171" s="1077"/>
      <c r="S171" s="1077"/>
      <c r="T171" s="1077"/>
      <c r="U171" s="1077"/>
      <c r="V171" s="1077"/>
      <c r="W171" s="1077"/>
      <c r="X171" s="1077"/>
      <c r="Y171" s="1077"/>
      <c r="Z171" s="1078"/>
      <c r="AA171" s="1070" t="s">
        <v>86</v>
      </c>
      <c r="AB171" s="1071"/>
      <c r="AC171" s="1071"/>
      <c r="AD171" s="1071"/>
      <c r="AE171" s="1071"/>
      <c r="AF171" s="1072"/>
    </row>
    <row r="172" spans="1:34" ht="48" customHeight="1">
      <c r="A172" s="1076" t="s">
        <v>666</v>
      </c>
      <c r="B172" s="1077"/>
      <c r="C172" s="1077"/>
      <c r="D172" s="1077"/>
      <c r="E172" s="1077"/>
      <c r="F172" s="1077"/>
      <c r="G172" s="1077"/>
      <c r="H172" s="1077"/>
      <c r="I172" s="1077"/>
      <c r="J172" s="1077"/>
      <c r="K172" s="1077"/>
      <c r="L172" s="1077"/>
      <c r="M172" s="1077"/>
      <c r="N172" s="1077"/>
      <c r="O172" s="1077"/>
      <c r="P172" s="1077"/>
      <c r="Q172" s="1077"/>
      <c r="R172" s="1077"/>
      <c r="S172" s="1077"/>
      <c r="T172" s="1077"/>
      <c r="U172" s="1077"/>
      <c r="V172" s="1077"/>
      <c r="W172" s="1077"/>
      <c r="X172" s="1077"/>
      <c r="Y172" s="1077"/>
      <c r="Z172" s="1078"/>
      <c r="AA172" s="1079">
        <f>IF(AA170="NIE","wpisz liczbę",IF(AA171="NIE","wpisz liczbę",0))</f>
        <v>0</v>
      </c>
      <c r="AB172" s="1080"/>
      <c r="AC172" s="1080"/>
      <c r="AD172" s="1080"/>
      <c r="AE172" s="1080"/>
      <c r="AF172" s="1081"/>
    </row>
    <row r="173" spans="1:34" ht="4.5" customHeight="1">
      <c r="A173" s="388"/>
      <c r="B173" s="388"/>
      <c r="C173" s="388"/>
      <c r="D173" s="388"/>
      <c r="E173" s="388"/>
      <c r="F173" s="388"/>
      <c r="G173" s="388"/>
      <c r="H173" s="388"/>
      <c r="I173" s="388"/>
      <c r="J173" s="388"/>
      <c r="K173" s="388"/>
      <c r="L173" s="388"/>
      <c r="M173" s="388"/>
      <c r="N173" s="388"/>
      <c r="O173" s="388"/>
      <c r="P173" s="388"/>
      <c r="Q173" s="388"/>
      <c r="R173" s="388"/>
      <c r="S173" s="388"/>
      <c r="T173" s="388"/>
      <c r="U173" s="388"/>
      <c r="V173" s="388"/>
      <c r="W173" s="388"/>
      <c r="X173" s="388"/>
      <c r="Y173" s="388"/>
      <c r="Z173" s="388"/>
      <c r="AA173" s="388"/>
      <c r="AB173" s="385"/>
      <c r="AC173" s="385"/>
      <c r="AD173" s="385"/>
      <c r="AE173" s="385"/>
      <c r="AF173" s="384"/>
    </row>
    <row r="174" spans="1:34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</row>
  </sheetData>
  <sheetProtection formatCells="0" formatRows="0" insertRows="0" deleteRows="0"/>
  <customSheetViews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2014-2020_19.2/3/z&amp;R&amp;8Strona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2014-2020_19.2/3.1/r&amp;R&amp;8Strona &amp;P z &amp;N</oddFooter>
      </headerFooter>
    </customSheetView>
  </customSheetViews>
  <mergeCells count="299"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</mergeCells>
  <phoneticPr fontId="5" type="noConversion"/>
  <dataValidations count="12">
    <dataValidation type="list" allowBlank="1" showInputMessage="1" showErrorMessage="1" sqref="O147:AF147 AB38 AA167 AA170:AA171 O138:AF138 K136:M136">
      <formula1>"(wybierz z listy),TAK,NIE"</formula1>
    </dataValidation>
    <dataValidation type="list" allowBlank="1" showInputMessage="1" showErrorMessage="1" sqref="H130:N130 H142:N142 B153:E1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&#10;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  <dataValidation allowBlank="1" showErrorMessage="1" sqref="AJ103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5"/>
  <headerFooter alignWithMargins="0">
    <oddFooter>&amp;L&amp;8PROW 2014-2020_19.2/4z&amp;R&amp;8Strona &amp;P z &amp;N</oddFooter>
  </headerFooter>
  <rowBreaks count="4" manualBreakCount="4">
    <brk id="28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AS281"/>
  <sheetViews>
    <sheetView showGridLines="0" view="pageBreakPreview" topLeftCell="A43" zoomScaleSheetLayoutView="100" zoomScalePageLayoutView="150" workbookViewId="0">
      <selection activeCell="AE63" sqref="AE63"/>
    </sheetView>
  </sheetViews>
  <sheetFormatPr defaultColWidth="9.140625" defaultRowHeight="12"/>
  <cols>
    <col min="1" max="1" width="3.28515625" style="78" customWidth="1"/>
    <col min="2" max="2" width="3.140625" style="78" customWidth="1"/>
    <col min="3" max="3" width="2.85546875" style="78" customWidth="1"/>
    <col min="4" max="4" width="3" style="78" customWidth="1"/>
    <col min="5" max="5" width="2.7109375" style="78" customWidth="1"/>
    <col min="6" max="13" width="3" style="78" customWidth="1"/>
    <col min="14" max="15" width="3.28515625" style="78" customWidth="1"/>
    <col min="16" max="17" width="2.85546875" style="78" customWidth="1"/>
    <col min="18" max="18" width="2.5703125" style="78" customWidth="1"/>
    <col min="19" max="19" width="3.140625" style="78" customWidth="1"/>
    <col min="20" max="26" width="3" style="78" customWidth="1"/>
    <col min="27" max="27" width="3.42578125" style="78" customWidth="1"/>
    <col min="28" max="31" width="3" style="78" customWidth="1"/>
    <col min="32" max="34" width="2.85546875" style="78" customWidth="1"/>
    <col min="35" max="35" width="2.7109375" style="78" customWidth="1"/>
    <col min="36" max="36" width="6.7109375" style="78" customWidth="1"/>
    <col min="37" max="37" width="25.42578125" style="78" hidden="1" customWidth="1"/>
    <col min="38" max="38" width="9.140625" style="78"/>
    <col min="39" max="39" width="9.85546875" style="78" bestFit="1" customWidth="1"/>
    <col min="40" max="40" width="10.42578125" style="78" bestFit="1" customWidth="1"/>
    <col min="41" max="16384" width="9.140625" style="78"/>
  </cols>
  <sheetData>
    <row r="1" spans="1:37" ht="16.5" customHeight="1">
      <c r="A1" s="1157" t="s">
        <v>334</v>
      </c>
      <c r="B1" s="1157"/>
      <c r="C1" s="1157"/>
      <c r="D1" s="1157"/>
      <c r="E1" s="1157"/>
      <c r="F1" s="1157"/>
      <c r="G1" s="1157"/>
      <c r="H1" s="1157"/>
      <c r="I1" s="1157"/>
      <c r="J1" s="1157"/>
      <c r="K1" s="1157"/>
      <c r="L1" s="1157"/>
      <c r="M1" s="1157"/>
      <c r="N1" s="1157"/>
      <c r="O1" s="1157"/>
      <c r="P1" s="1157"/>
      <c r="Q1" s="1157"/>
      <c r="R1" s="1157"/>
      <c r="S1" s="1157"/>
      <c r="T1" s="1157"/>
      <c r="U1" s="1157"/>
      <c r="V1" s="1157"/>
      <c r="W1" s="1157"/>
      <c r="X1" s="1157"/>
      <c r="Y1" s="1157"/>
      <c r="Z1" s="1157"/>
      <c r="AA1" s="1157"/>
      <c r="AB1" s="1157"/>
      <c r="AC1" s="1157"/>
      <c r="AD1" s="1157"/>
      <c r="AE1" s="1157"/>
      <c r="AF1" s="1157"/>
      <c r="AG1" s="1157"/>
      <c r="AH1" s="1157"/>
      <c r="AI1" s="1157"/>
    </row>
    <row r="2" spans="1:37" ht="17.100000000000001" customHeight="1">
      <c r="A2" s="779" t="s">
        <v>343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779"/>
      <c r="O2" s="779"/>
      <c r="P2" s="779"/>
      <c r="Q2" s="779"/>
      <c r="R2" s="779"/>
      <c r="S2" s="779"/>
      <c r="T2" s="779"/>
      <c r="U2" s="779"/>
      <c r="V2" s="779"/>
      <c r="W2" s="85"/>
      <c r="X2" s="1168"/>
      <c r="Y2" s="1169"/>
      <c r="Z2" s="1170"/>
      <c r="AA2" s="169"/>
      <c r="AB2" s="169"/>
      <c r="AC2" s="77"/>
      <c r="AD2" s="77"/>
      <c r="AE2" s="169"/>
      <c r="AF2" s="169"/>
      <c r="AG2" s="169"/>
      <c r="AH2" s="169"/>
      <c r="AI2" s="169"/>
    </row>
    <row r="3" spans="1:37" ht="17.100000000000001" customHeight="1">
      <c r="A3" s="73" t="s">
        <v>250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69"/>
      <c r="M3" s="169"/>
      <c r="N3" s="169"/>
      <c r="O3" s="169"/>
      <c r="P3" s="169"/>
      <c r="Q3" s="169"/>
      <c r="R3" s="169"/>
      <c r="S3" s="169"/>
      <c r="T3" s="169"/>
      <c r="U3" s="77"/>
      <c r="V3" s="77"/>
      <c r="W3" s="169"/>
      <c r="X3" s="169"/>
      <c r="Y3" s="169"/>
      <c r="Z3" s="169"/>
      <c r="AA3" s="169"/>
      <c r="AB3" s="169"/>
      <c r="AC3" s="998" t="s">
        <v>13</v>
      </c>
      <c r="AD3" s="1161"/>
      <c r="AE3" s="774"/>
      <c r="AF3" s="1159" t="s">
        <v>14</v>
      </c>
      <c r="AG3" s="1160"/>
      <c r="AH3" s="141" t="str">
        <f>IF(AE3="x","","x")</f>
        <v>x</v>
      </c>
      <c r="AI3" s="169"/>
    </row>
    <row r="4" spans="1:37" ht="17.100000000000001" customHeight="1">
      <c r="A4" s="73" t="s">
        <v>249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69"/>
      <c r="M4" s="169"/>
      <c r="N4" s="169"/>
      <c r="O4" s="169"/>
      <c r="P4" s="169"/>
      <c r="Q4" s="169"/>
      <c r="R4" s="169"/>
      <c r="S4" s="169"/>
      <c r="T4" s="169"/>
      <c r="U4" s="170"/>
      <c r="V4" s="170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</row>
    <row r="5" spans="1:37" ht="24.95" customHeight="1">
      <c r="A5" s="1162" t="s">
        <v>100</v>
      </c>
      <c r="B5" s="1163"/>
      <c r="C5" s="1163"/>
      <c r="D5" s="1163"/>
      <c r="E5" s="1163"/>
      <c r="F5" s="1163"/>
      <c r="G5" s="1163"/>
      <c r="H5" s="1163"/>
      <c r="I5" s="1163"/>
      <c r="J5" s="1163"/>
      <c r="K5" s="1163"/>
      <c r="L5" s="1163"/>
      <c r="M5" s="1163"/>
      <c r="N5" s="1163"/>
      <c r="O5" s="1163"/>
      <c r="P5" s="1163"/>
      <c r="Q5" s="1163"/>
      <c r="R5" s="1163"/>
      <c r="S5" s="1164"/>
      <c r="T5" s="1102" t="s">
        <v>327</v>
      </c>
      <c r="U5" s="1102"/>
      <c r="V5" s="1102"/>
      <c r="W5" s="1102"/>
      <c r="X5" s="1102"/>
      <c r="Y5" s="1102"/>
      <c r="Z5" s="1102"/>
      <c r="AA5" s="1102"/>
      <c r="AB5" s="1102" t="s">
        <v>164</v>
      </c>
      <c r="AC5" s="1102"/>
      <c r="AD5" s="1102"/>
      <c r="AE5" s="1102"/>
      <c r="AF5" s="1102"/>
      <c r="AG5" s="1102"/>
      <c r="AH5" s="1102"/>
      <c r="AI5" s="1102"/>
    </row>
    <row r="6" spans="1:37" ht="24.95" customHeight="1">
      <c r="A6" s="1165" t="s">
        <v>587</v>
      </c>
      <c r="B6" s="1165"/>
      <c r="C6" s="1165"/>
      <c r="D6" s="1165"/>
      <c r="E6" s="1165"/>
      <c r="F6" s="1165"/>
      <c r="G6" s="1165"/>
      <c r="H6" s="1165"/>
      <c r="I6" s="1165"/>
      <c r="J6" s="1165"/>
      <c r="K6" s="1165"/>
      <c r="L6" s="1165"/>
      <c r="M6" s="1165"/>
      <c r="N6" s="1165"/>
      <c r="O6" s="1165"/>
      <c r="P6" s="1165"/>
      <c r="Q6" s="1165"/>
      <c r="R6" s="1165"/>
      <c r="S6" s="1165"/>
      <c r="T6" s="1147"/>
      <c r="U6" s="1147"/>
      <c r="V6" s="1147"/>
      <c r="W6" s="1147"/>
      <c r="X6" s="1147"/>
      <c r="Y6" s="1147"/>
      <c r="Z6" s="1147"/>
      <c r="AA6" s="1147"/>
      <c r="AB6" s="1147"/>
      <c r="AC6" s="1147"/>
      <c r="AD6" s="1147"/>
      <c r="AE6" s="1147"/>
      <c r="AF6" s="1147"/>
      <c r="AG6" s="1147"/>
      <c r="AH6" s="1147"/>
      <c r="AI6" s="1147"/>
    </row>
    <row r="7" spans="1:37" ht="17.100000000000001" customHeight="1">
      <c r="A7" s="1165" t="s">
        <v>252</v>
      </c>
      <c r="B7" s="1165"/>
      <c r="C7" s="1165"/>
      <c r="D7" s="1165"/>
      <c r="E7" s="1165"/>
      <c r="F7" s="1165"/>
      <c r="G7" s="1165"/>
      <c r="H7" s="1165"/>
      <c r="I7" s="1165"/>
      <c r="J7" s="1165"/>
      <c r="K7" s="1165"/>
      <c r="L7" s="1165"/>
      <c r="M7" s="1165"/>
      <c r="N7" s="1165"/>
      <c r="O7" s="1165"/>
      <c r="P7" s="1165"/>
      <c r="Q7" s="1165"/>
      <c r="R7" s="1165"/>
      <c r="S7" s="1165"/>
      <c r="T7" s="1142">
        <f>SUM(T8:T10)</f>
        <v>0</v>
      </c>
      <c r="U7" s="1142"/>
      <c r="V7" s="1142"/>
      <c r="W7" s="1142"/>
      <c r="X7" s="1142"/>
      <c r="Y7" s="1142"/>
      <c r="Z7" s="1142"/>
      <c r="AA7" s="1142"/>
      <c r="AB7" s="1142">
        <f>SUM(AB8:AB10)</f>
        <v>0</v>
      </c>
      <c r="AC7" s="1142"/>
      <c r="AD7" s="1142"/>
      <c r="AE7" s="1142"/>
      <c r="AF7" s="1142"/>
      <c r="AG7" s="1142"/>
      <c r="AH7" s="1142"/>
      <c r="AI7" s="1142"/>
    </row>
    <row r="8" spans="1:37" ht="17.100000000000001" customHeight="1">
      <c r="A8" s="1167" t="s">
        <v>573</v>
      </c>
      <c r="B8" s="1167"/>
      <c r="C8" s="1167"/>
      <c r="D8" s="1167"/>
      <c r="E8" s="1167"/>
      <c r="F8" s="1167"/>
      <c r="G8" s="1167"/>
      <c r="H8" s="1167"/>
      <c r="I8" s="1167"/>
      <c r="J8" s="1167"/>
      <c r="K8" s="1167"/>
      <c r="L8" s="1167"/>
      <c r="M8" s="1167"/>
      <c r="N8" s="1167"/>
      <c r="O8" s="1167"/>
      <c r="P8" s="1167"/>
      <c r="Q8" s="1167"/>
      <c r="R8" s="1167"/>
      <c r="S8" s="1167"/>
      <c r="T8" s="1147"/>
      <c r="U8" s="1147"/>
      <c r="V8" s="1147"/>
      <c r="W8" s="1147"/>
      <c r="X8" s="1147"/>
      <c r="Y8" s="1147"/>
      <c r="Z8" s="1147"/>
      <c r="AA8" s="1147"/>
      <c r="AB8" s="1147"/>
      <c r="AC8" s="1147"/>
      <c r="AD8" s="1147"/>
      <c r="AE8" s="1147"/>
      <c r="AF8" s="1147"/>
      <c r="AG8" s="1147"/>
      <c r="AH8" s="1147"/>
      <c r="AI8" s="1147"/>
    </row>
    <row r="9" spans="1:37" ht="17.100000000000001" customHeight="1">
      <c r="A9" s="1167" t="s">
        <v>574</v>
      </c>
      <c r="B9" s="1167"/>
      <c r="C9" s="1167"/>
      <c r="D9" s="1167"/>
      <c r="E9" s="1167"/>
      <c r="F9" s="1167"/>
      <c r="G9" s="1167"/>
      <c r="H9" s="1167"/>
      <c r="I9" s="1167"/>
      <c r="J9" s="1167"/>
      <c r="K9" s="1167"/>
      <c r="L9" s="1167"/>
      <c r="M9" s="1167"/>
      <c r="N9" s="1167"/>
      <c r="O9" s="1167"/>
      <c r="P9" s="1167"/>
      <c r="Q9" s="1167"/>
      <c r="R9" s="1167"/>
      <c r="S9" s="1167"/>
      <c r="T9" s="1147"/>
      <c r="U9" s="1147"/>
      <c r="V9" s="1147"/>
      <c r="W9" s="1147"/>
      <c r="X9" s="1147"/>
      <c r="Y9" s="1147"/>
      <c r="Z9" s="1147"/>
      <c r="AA9" s="1147"/>
      <c r="AB9" s="1147"/>
      <c r="AC9" s="1147"/>
      <c r="AD9" s="1147"/>
      <c r="AE9" s="1147"/>
      <c r="AF9" s="1147"/>
      <c r="AG9" s="1147"/>
      <c r="AH9" s="1147"/>
      <c r="AI9" s="1147"/>
    </row>
    <row r="10" spans="1:37" ht="17.100000000000001" customHeight="1">
      <c r="A10" s="1187" t="s">
        <v>572</v>
      </c>
      <c r="B10" s="1187"/>
      <c r="C10" s="1187"/>
      <c r="D10" s="1187"/>
      <c r="E10" s="1187"/>
      <c r="F10" s="1187"/>
      <c r="G10" s="1187"/>
      <c r="H10" s="1187"/>
      <c r="I10" s="1187"/>
      <c r="J10" s="1187"/>
      <c r="K10" s="1187"/>
      <c r="L10" s="1187"/>
      <c r="M10" s="1187"/>
      <c r="N10" s="1187"/>
      <c r="O10" s="1187"/>
      <c r="P10" s="1187"/>
      <c r="Q10" s="1187"/>
      <c r="R10" s="1187"/>
      <c r="S10" s="1187"/>
      <c r="T10" s="1147"/>
      <c r="U10" s="1147"/>
      <c r="V10" s="1147"/>
      <c r="W10" s="1147"/>
      <c r="X10" s="1147"/>
      <c r="Y10" s="1147"/>
      <c r="Z10" s="1147"/>
      <c r="AA10" s="1147"/>
      <c r="AB10" s="1147"/>
      <c r="AC10" s="1147"/>
      <c r="AD10" s="1147"/>
      <c r="AE10" s="1147"/>
      <c r="AF10" s="1147"/>
      <c r="AG10" s="1147"/>
      <c r="AH10" s="1147"/>
      <c r="AI10" s="1147"/>
    </row>
    <row r="11" spans="1:37" ht="17.100000000000001" customHeight="1">
      <c r="A11" s="1165" t="s">
        <v>253</v>
      </c>
      <c r="B11" s="1165"/>
      <c r="C11" s="1165"/>
      <c r="D11" s="1165"/>
      <c r="E11" s="1165"/>
      <c r="F11" s="1165"/>
      <c r="G11" s="1165"/>
      <c r="H11" s="1165"/>
      <c r="I11" s="1165"/>
      <c r="J11" s="1165"/>
      <c r="K11" s="1165"/>
      <c r="L11" s="1165"/>
      <c r="M11" s="1165"/>
      <c r="N11" s="1165"/>
      <c r="O11" s="1165"/>
      <c r="P11" s="1165"/>
      <c r="Q11" s="1165"/>
      <c r="R11" s="1165"/>
      <c r="S11" s="1165"/>
      <c r="T11" s="1147"/>
      <c r="U11" s="1147"/>
      <c r="V11" s="1147"/>
      <c r="W11" s="1147"/>
      <c r="X11" s="1147"/>
      <c r="Y11" s="1147"/>
      <c r="Z11" s="1147"/>
      <c r="AA11" s="1147"/>
      <c r="AB11" s="1147"/>
      <c r="AC11" s="1147"/>
      <c r="AD11" s="1147"/>
      <c r="AE11" s="1147"/>
      <c r="AF11" s="1147"/>
      <c r="AG11" s="1147"/>
      <c r="AH11" s="1147"/>
      <c r="AI11" s="1147"/>
    </row>
    <row r="12" spans="1:37" ht="17.100000000000001" customHeight="1">
      <c r="A12" s="1165" t="s">
        <v>254</v>
      </c>
      <c r="B12" s="1165"/>
      <c r="C12" s="1165"/>
      <c r="D12" s="1165"/>
      <c r="E12" s="1165"/>
      <c r="F12" s="1165"/>
      <c r="G12" s="1165"/>
      <c r="H12" s="1165"/>
      <c r="I12" s="1165"/>
      <c r="J12" s="1165"/>
      <c r="K12" s="1165"/>
      <c r="L12" s="1165"/>
      <c r="M12" s="1165"/>
      <c r="N12" s="1165"/>
      <c r="O12" s="1165"/>
      <c r="P12" s="1165"/>
      <c r="Q12" s="1165"/>
      <c r="R12" s="1165"/>
      <c r="S12" s="1165"/>
      <c r="T12" s="1147"/>
      <c r="U12" s="1147"/>
      <c r="V12" s="1147"/>
      <c r="W12" s="1147"/>
      <c r="X12" s="1147"/>
      <c r="Y12" s="1147"/>
      <c r="Z12" s="1147"/>
      <c r="AA12" s="1147"/>
      <c r="AB12" s="1166"/>
      <c r="AC12" s="1166"/>
      <c r="AD12" s="1166"/>
      <c r="AE12" s="1166"/>
      <c r="AF12" s="1166"/>
      <c r="AG12" s="1166"/>
      <c r="AH12" s="1166"/>
      <c r="AI12" s="1166"/>
      <c r="AJ12" s="78" t="s">
        <v>181</v>
      </c>
    </row>
    <row r="13" spans="1:37" ht="17.100000000000001" customHeight="1">
      <c r="A13" s="1165" t="s">
        <v>341</v>
      </c>
      <c r="B13" s="1165"/>
      <c r="C13" s="1165"/>
      <c r="D13" s="1165"/>
      <c r="E13" s="1165"/>
      <c r="F13" s="1165"/>
      <c r="G13" s="1165"/>
      <c r="H13" s="1165"/>
      <c r="I13" s="1165"/>
      <c r="J13" s="1165"/>
      <c r="K13" s="1165"/>
      <c r="L13" s="1165"/>
      <c r="M13" s="1165"/>
      <c r="N13" s="1165"/>
      <c r="O13" s="1165"/>
      <c r="P13" s="1165"/>
      <c r="Q13" s="1165"/>
      <c r="R13" s="1165"/>
      <c r="S13" s="1165"/>
      <c r="T13" s="1142">
        <f>SUM(T6,T7,T11,T12)</f>
        <v>0</v>
      </c>
      <c r="U13" s="1142"/>
      <c r="V13" s="1142"/>
      <c r="W13" s="1142"/>
      <c r="X13" s="1142"/>
      <c r="Y13" s="1142"/>
      <c r="Z13" s="1142"/>
      <c r="AA13" s="1142"/>
      <c r="AB13" s="1142">
        <f>SUM(AB6,AB7,AB11)</f>
        <v>0</v>
      </c>
      <c r="AC13" s="1142"/>
      <c r="AD13" s="1142"/>
      <c r="AE13" s="1142"/>
      <c r="AF13" s="1142"/>
      <c r="AG13" s="1142"/>
      <c r="AH13" s="1142"/>
      <c r="AI13" s="1142"/>
    </row>
    <row r="14" spans="1:37" ht="17.100000000000001" customHeight="1">
      <c r="A14" s="73" t="s">
        <v>310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69"/>
      <c r="M14" s="169"/>
      <c r="N14" s="169"/>
      <c r="O14" s="169"/>
      <c r="P14" s="169"/>
      <c r="Q14" s="169"/>
      <c r="R14" s="169"/>
      <c r="S14" s="169"/>
      <c r="T14" s="169"/>
      <c r="U14" s="170"/>
      <c r="V14" s="170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7" ht="17.100000000000001" customHeight="1">
      <c r="A15" s="1184" t="s">
        <v>555</v>
      </c>
      <c r="B15" s="1184"/>
      <c r="C15" s="1184"/>
      <c r="D15" s="1184"/>
      <c r="E15" s="1184"/>
      <c r="F15" s="1184"/>
      <c r="G15" s="1184"/>
      <c r="H15" s="1184"/>
      <c r="I15" s="1184"/>
      <c r="J15" s="1184"/>
      <c r="K15" s="1184"/>
      <c r="L15" s="1184"/>
      <c r="M15" s="1184"/>
      <c r="N15" s="1184"/>
      <c r="O15" s="1184"/>
      <c r="P15" s="1184"/>
      <c r="Q15" s="1184"/>
      <c r="R15" s="1184"/>
      <c r="S15" s="1184"/>
      <c r="T15" s="1184"/>
      <c r="U15" s="1184"/>
      <c r="V15" s="1184"/>
      <c r="W15" s="1184"/>
      <c r="X15" s="1184"/>
      <c r="Y15" s="1184"/>
      <c r="Z15" s="1184"/>
      <c r="AA15" s="1184"/>
      <c r="AB15" s="1184"/>
      <c r="AC15" s="1184"/>
      <c r="AD15" s="1184"/>
      <c r="AE15" s="1184"/>
      <c r="AF15" s="1184"/>
      <c r="AG15" s="1184"/>
      <c r="AH15" s="1184"/>
      <c r="AI15" s="1184"/>
      <c r="AK15" s="188" t="s">
        <v>86</v>
      </c>
    </row>
    <row r="16" spans="1:37" ht="17.100000000000001" customHeight="1">
      <c r="A16" s="1183" t="s">
        <v>914</v>
      </c>
      <c r="B16" s="1183"/>
      <c r="C16" s="1183"/>
      <c r="D16" s="1183"/>
      <c r="E16" s="1183"/>
      <c r="F16" s="1183"/>
      <c r="G16" s="1183"/>
      <c r="H16" s="1183"/>
      <c r="I16" s="1183"/>
      <c r="J16" s="1183"/>
      <c r="K16" s="1183"/>
      <c r="L16" s="1183"/>
      <c r="M16" s="1183"/>
      <c r="N16" s="1183"/>
      <c r="O16" s="1183"/>
      <c r="P16" s="1183"/>
      <c r="Q16" s="1183"/>
      <c r="R16" s="1183"/>
      <c r="S16" s="1183"/>
      <c r="T16" s="1183"/>
      <c r="U16" s="1183"/>
      <c r="V16" s="1183"/>
      <c r="W16" s="1183"/>
      <c r="X16" s="1183"/>
      <c r="Y16" s="1183"/>
      <c r="Z16" s="1183"/>
      <c r="AA16" s="1183"/>
      <c r="AB16" s="1142">
        <f ca="1">IFERROR(Zal_B_VII_B71!AE5,"")</f>
        <v>0</v>
      </c>
      <c r="AC16" s="1142"/>
      <c r="AD16" s="1142"/>
      <c r="AE16" s="1142"/>
      <c r="AF16" s="1142"/>
      <c r="AG16" s="1142"/>
      <c r="AH16" s="1142"/>
      <c r="AI16" s="1142"/>
      <c r="AK16" s="139" t="s">
        <v>185</v>
      </c>
    </row>
    <row r="17" spans="1:45" ht="24.95" customHeight="1">
      <c r="A17" s="1158" t="s">
        <v>556</v>
      </c>
      <c r="B17" s="1158"/>
      <c r="C17" s="1158"/>
      <c r="D17" s="1158"/>
      <c r="E17" s="1158"/>
      <c r="F17" s="1158"/>
      <c r="G17" s="1158"/>
      <c r="H17" s="1158"/>
      <c r="I17" s="1158"/>
      <c r="J17" s="1158"/>
      <c r="K17" s="1158"/>
      <c r="L17" s="1158"/>
      <c r="M17" s="1158"/>
      <c r="N17" s="1158"/>
      <c r="O17" s="1158"/>
      <c r="P17" s="1158"/>
      <c r="Q17" s="1158"/>
      <c r="R17" s="1158"/>
      <c r="S17" s="1158"/>
      <c r="T17" s="1158"/>
      <c r="U17" s="1158"/>
      <c r="V17" s="1158"/>
      <c r="W17" s="1158"/>
      <c r="X17" s="1158"/>
      <c r="Y17" s="1158"/>
      <c r="Z17" s="1158"/>
      <c r="AA17" s="1158"/>
      <c r="AB17" s="1158"/>
      <c r="AC17" s="1158"/>
      <c r="AD17" s="1158"/>
      <c r="AE17" s="1158"/>
      <c r="AF17" s="1158"/>
      <c r="AG17" s="1158"/>
      <c r="AH17" s="1158"/>
      <c r="AI17" s="1158"/>
      <c r="AK17" s="189">
        <v>300000</v>
      </c>
    </row>
    <row r="18" spans="1:45" ht="17.100000000000001" customHeight="1">
      <c r="A18" s="1076" t="s">
        <v>557</v>
      </c>
      <c r="B18" s="1077"/>
      <c r="C18" s="1077"/>
      <c r="D18" s="1077"/>
      <c r="E18" s="1077"/>
      <c r="F18" s="1077"/>
      <c r="G18" s="1077"/>
      <c r="H18" s="1077"/>
      <c r="I18" s="1077"/>
      <c r="J18" s="1077"/>
      <c r="K18" s="1077"/>
      <c r="L18" s="1077"/>
      <c r="M18" s="1077"/>
      <c r="N18" s="1077"/>
      <c r="O18" s="1077"/>
      <c r="P18" s="1077"/>
      <c r="Q18" s="1077"/>
      <c r="R18" s="1077"/>
      <c r="S18" s="1077"/>
      <c r="T18" s="1077"/>
      <c r="U18" s="1077"/>
      <c r="V18" s="1077"/>
      <c r="W18" s="1077"/>
      <c r="X18" s="1077"/>
      <c r="Y18" s="1077"/>
      <c r="Z18" s="1077"/>
      <c r="AA18" s="1078"/>
      <c r="AB18" s="1180" t="s">
        <v>86</v>
      </c>
      <c r="AC18" s="1181"/>
      <c r="AD18" s="1181"/>
      <c r="AE18" s="1181"/>
      <c r="AF18" s="1181"/>
      <c r="AG18" s="1181"/>
      <c r="AH18" s="1181"/>
      <c r="AI18" s="1182"/>
      <c r="AK18" s="189">
        <v>500000</v>
      </c>
    </row>
    <row r="19" spans="1:45" ht="17.100000000000001" customHeight="1">
      <c r="A19" s="1162" t="s">
        <v>558</v>
      </c>
      <c r="B19" s="1185"/>
      <c r="C19" s="1185"/>
      <c r="D19" s="1185"/>
      <c r="E19" s="1185"/>
      <c r="F19" s="1185"/>
      <c r="G19" s="1185"/>
      <c r="H19" s="1185"/>
      <c r="I19" s="1185"/>
      <c r="J19" s="1185"/>
      <c r="K19" s="1185"/>
      <c r="L19" s="1185"/>
      <c r="M19" s="1185"/>
      <c r="N19" s="1185"/>
      <c r="O19" s="1185"/>
      <c r="P19" s="1185"/>
      <c r="Q19" s="1185"/>
      <c r="R19" s="1185"/>
      <c r="S19" s="1185"/>
      <c r="T19" s="1185"/>
      <c r="U19" s="1185"/>
      <c r="V19" s="1185"/>
      <c r="W19" s="1185"/>
      <c r="X19" s="1185"/>
      <c r="Y19" s="1185"/>
      <c r="Z19" s="1185"/>
      <c r="AA19" s="1186"/>
      <c r="AB19" s="1099" t="s">
        <v>165</v>
      </c>
      <c r="AC19" s="1100"/>
      <c r="AD19" s="1100"/>
      <c r="AE19" s="1100"/>
      <c r="AF19" s="1100"/>
      <c r="AG19" s="1100"/>
      <c r="AH19" s="1100"/>
      <c r="AI19" s="1101"/>
    </row>
    <row r="20" spans="1:45" s="140" customFormat="1" ht="17.100000000000001" customHeight="1">
      <c r="A20" s="1102" t="s">
        <v>559</v>
      </c>
      <c r="B20" s="1102"/>
      <c r="C20" s="1102"/>
      <c r="D20" s="1176"/>
      <c r="E20" s="1176"/>
      <c r="F20" s="1176"/>
      <c r="G20" s="1176"/>
      <c r="H20" s="1176"/>
      <c r="I20" s="1176"/>
      <c r="J20" s="1176"/>
      <c r="K20" s="1176"/>
      <c r="L20" s="1176"/>
      <c r="M20" s="1176"/>
      <c r="N20" s="1176"/>
      <c r="O20" s="1176"/>
      <c r="P20" s="1176"/>
      <c r="Q20" s="1176"/>
      <c r="R20" s="1176"/>
      <c r="S20" s="1176"/>
      <c r="T20" s="1176"/>
      <c r="U20" s="1176"/>
      <c r="V20" s="1176"/>
      <c r="W20" s="1176"/>
      <c r="X20" s="1176"/>
      <c r="Y20" s="1176"/>
      <c r="Z20" s="1176"/>
      <c r="AA20" s="1176"/>
      <c r="AB20" s="1147"/>
      <c r="AC20" s="1147"/>
      <c r="AD20" s="1147"/>
      <c r="AE20" s="1147"/>
      <c r="AF20" s="1147"/>
      <c r="AG20" s="1147"/>
      <c r="AH20" s="1147"/>
      <c r="AI20" s="1147"/>
      <c r="AJ20" s="78"/>
    </row>
    <row r="21" spans="1:45" s="140" customFormat="1" ht="17.100000000000001" customHeight="1">
      <c r="A21" s="1102" t="s">
        <v>560</v>
      </c>
      <c r="B21" s="1102"/>
      <c r="C21" s="1102"/>
      <c r="D21" s="1176"/>
      <c r="E21" s="1176"/>
      <c r="F21" s="1176"/>
      <c r="G21" s="1176"/>
      <c r="H21" s="1176"/>
      <c r="I21" s="1176"/>
      <c r="J21" s="1176"/>
      <c r="K21" s="1176"/>
      <c r="L21" s="1176"/>
      <c r="M21" s="1176"/>
      <c r="N21" s="1176"/>
      <c r="O21" s="1176"/>
      <c r="P21" s="1176"/>
      <c r="Q21" s="1176"/>
      <c r="R21" s="1176"/>
      <c r="S21" s="1176"/>
      <c r="T21" s="1176"/>
      <c r="U21" s="1176"/>
      <c r="V21" s="1176"/>
      <c r="W21" s="1176"/>
      <c r="X21" s="1176"/>
      <c r="Y21" s="1176"/>
      <c r="Z21" s="1176"/>
      <c r="AA21" s="1176"/>
      <c r="AB21" s="1147"/>
      <c r="AC21" s="1147"/>
      <c r="AD21" s="1147"/>
      <c r="AE21" s="1147"/>
      <c r="AF21" s="1147"/>
      <c r="AG21" s="1147"/>
      <c r="AH21" s="1147"/>
      <c r="AI21" s="1147"/>
      <c r="AJ21" s="78"/>
    </row>
    <row r="22" spans="1:45" s="140" customFormat="1" ht="17.100000000000001" customHeight="1">
      <c r="A22" s="1102" t="s">
        <v>561</v>
      </c>
      <c r="B22" s="1102"/>
      <c r="C22" s="1102"/>
      <c r="D22" s="1176"/>
      <c r="E22" s="1176"/>
      <c r="F22" s="1176"/>
      <c r="G22" s="1176"/>
      <c r="H22" s="1176"/>
      <c r="I22" s="1176"/>
      <c r="J22" s="1176"/>
      <c r="K22" s="1176"/>
      <c r="L22" s="1176"/>
      <c r="M22" s="1176"/>
      <c r="N22" s="1176"/>
      <c r="O22" s="1176"/>
      <c r="P22" s="1176"/>
      <c r="Q22" s="1176"/>
      <c r="R22" s="1176"/>
      <c r="S22" s="1176"/>
      <c r="T22" s="1176"/>
      <c r="U22" s="1176"/>
      <c r="V22" s="1176"/>
      <c r="W22" s="1176"/>
      <c r="X22" s="1176"/>
      <c r="Y22" s="1176"/>
      <c r="Z22" s="1176"/>
      <c r="AA22" s="1176"/>
      <c r="AB22" s="1147"/>
      <c r="AC22" s="1147"/>
      <c r="AD22" s="1147"/>
      <c r="AE22" s="1147"/>
      <c r="AF22" s="1147"/>
      <c r="AG22" s="1147"/>
      <c r="AH22" s="1147"/>
      <c r="AI22" s="1147"/>
      <c r="AJ22" s="78"/>
    </row>
    <row r="23" spans="1:45" s="140" customFormat="1" ht="17.100000000000001" customHeight="1">
      <c r="A23" s="1073" t="s">
        <v>562</v>
      </c>
      <c r="B23" s="1073"/>
      <c r="C23" s="1073"/>
      <c r="D23" s="1176"/>
      <c r="E23" s="1176"/>
      <c r="F23" s="1176"/>
      <c r="G23" s="1176"/>
      <c r="H23" s="1176"/>
      <c r="I23" s="1176"/>
      <c r="J23" s="1176"/>
      <c r="K23" s="1176"/>
      <c r="L23" s="1176"/>
      <c r="M23" s="1176"/>
      <c r="N23" s="1176"/>
      <c r="O23" s="1176"/>
      <c r="P23" s="1176"/>
      <c r="Q23" s="1176"/>
      <c r="R23" s="1176"/>
      <c r="S23" s="1176"/>
      <c r="T23" s="1176"/>
      <c r="U23" s="1176"/>
      <c r="V23" s="1176"/>
      <c r="W23" s="1176"/>
      <c r="X23" s="1176"/>
      <c r="Y23" s="1176"/>
      <c r="Z23" s="1176"/>
      <c r="AA23" s="1176"/>
      <c r="AB23" s="1147"/>
      <c r="AC23" s="1147"/>
      <c r="AD23" s="1147"/>
      <c r="AE23" s="1147"/>
      <c r="AF23" s="1147"/>
      <c r="AG23" s="1147"/>
      <c r="AH23" s="1147"/>
      <c r="AI23" s="1147"/>
      <c r="AL23" s="504"/>
      <c r="AM23" s="504"/>
      <c r="AN23" s="504"/>
      <c r="AO23" s="504"/>
      <c r="AP23" s="504"/>
      <c r="AQ23" s="504"/>
      <c r="AR23" s="504"/>
      <c r="AS23" s="504"/>
    </row>
    <row r="24" spans="1:45" ht="23.25" customHeight="1">
      <c r="A24" s="1011" t="s">
        <v>563</v>
      </c>
      <c r="B24" s="1012"/>
      <c r="C24" s="1012"/>
      <c r="D24" s="1012"/>
      <c r="E24" s="1012"/>
      <c r="F24" s="1012"/>
      <c r="G24" s="1012"/>
      <c r="H24" s="1012"/>
      <c r="I24" s="1012"/>
      <c r="J24" s="1012"/>
      <c r="K24" s="1012"/>
      <c r="L24" s="1012"/>
      <c r="M24" s="1012"/>
      <c r="N24" s="1012"/>
      <c r="O24" s="1012"/>
      <c r="P24" s="1012"/>
      <c r="Q24" s="1012"/>
      <c r="R24" s="1012"/>
      <c r="S24" s="1012"/>
      <c r="T24" s="1012"/>
      <c r="U24" s="1012"/>
      <c r="V24" s="1012"/>
      <c r="W24" s="1012"/>
      <c r="X24" s="1012"/>
      <c r="Y24" s="1012"/>
      <c r="Z24" s="1012"/>
      <c r="AA24" s="1012"/>
      <c r="AB24" s="1172">
        <f ca="1">IF(SUM(AB20:OFFSET(Razem_BIV_33_pomoc,-1,27))&gt;AB18,"Przekroczony limit pomocy!",SUM(AB20:OFFSET(Razem_BIV_33_pomoc,-1,27)))</f>
        <v>0</v>
      </c>
      <c r="AC24" s="1173"/>
      <c r="AD24" s="1173"/>
      <c r="AE24" s="1173"/>
      <c r="AF24" s="1173"/>
      <c r="AG24" s="1173"/>
      <c r="AH24" s="1173"/>
      <c r="AI24" s="1174"/>
      <c r="AL24" s="531" t="s">
        <v>708</v>
      </c>
      <c r="AM24" s="523"/>
      <c r="AN24" s="523"/>
      <c r="AO24" s="523"/>
      <c r="AP24" s="523"/>
      <c r="AQ24" s="523"/>
      <c r="AR24" s="523"/>
      <c r="AS24" s="523"/>
    </row>
    <row r="25" spans="1:45" ht="24.95" customHeight="1">
      <c r="A25" s="1076" t="s">
        <v>564</v>
      </c>
      <c r="B25" s="1077"/>
      <c r="C25" s="1077"/>
      <c r="D25" s="1077"/>
      <c r="E25" s="1077"/>
      <c r="F25" s="1077"/>
      <c r="G25" s="1077"/>
      <c r="H25" s="1077"/>
      <c r="I25" s="1077"/>
      <c r="J25" s="1077"/>
      <c r="K25" s="1077"/>
      <c r="L25" s="1077"/>
      <c r="M25" s="1077"/>
      <c r="N25" s="1077"/>
      <c r="O25" s="1077"/>
      <c r="P25" s="1077"/>
      <c r="Q25" s="1077"/>
      <c r="R25" s="1077"/>
      <c r="S25" s="1077"/>
      <c r="T25" s="1077"/>
      <c r="U25" s="1077"/>
      <c r="V25" s="1077"/>
      <c r="W25" s="1077"/>
      <c r="X25" s="1077"/>
      <c r="Y25" s="1077"/>
      <c r="Z25" s="1077"/>
      <c r="AA25" s="1078"/>
      <c r="AB25" s="1172">
        <f ca="1">IFERROR(IF(AB18="ND",IF(AB16&gt;0,AB16,"Nie dotyczy"),IF(SUM(AB18-AB24)&gt;AB16,AB16,SUM(AB18-AB24))),0)</f>
        <v>0</v>
      </c>
      <c r="AC25" s="1173"/>
      <c r="AD25" s="1173"/>
      <c r="AE25" s="1173"/>
      <c r="AF25" s="1173"/>
      <c r="AG25" s="1173"/>
      <c r="AH25" s="1173"/>
      <c r="AI25" s="1174"/>
      <c r="AL25" s="530" t="s">
        <v>709</v>
      </c>
      <c r="AM25" s="523"/>
      <c r="AN25" s="523"/>
      <c r="AO25" s="523"/>
      <c r="AP25" s="523"/>
      <c r="AQ25" s="523"/>
      <c r="AR25" s="523"/>
      <c r="AS25" s="523"/>
    </row>
    <row r="26" spans="1:45" ht="17.100000000000001" customHeight="1">
      <c r="A26" s="1103" t="s">
        <v>219</v>
      </c>
      <c r="B26" s="1103"/>
      <c r="C26" s="1103"/>
      <c r="D26" s="1103"/>
      <c r="E26" s="1103"/>
      <c r="F26" s="1103"/>
      <c r="G26" s="1103"/>
      <c r="H26" s="1103"/>
      <c r="I26" s="1103"/>
      <c r="J26" s="1103"/>
      <c r="K26" s="1103"/>
      <c r="L26" s="1103"/>
      <c r="M26" s="1103"/>
      <c r="N26" s="1103"/>
      <c r="O26" s="1103"/>
      <c r="P26" s="1103"/>
      <c r="Q26" s="1103"/>
      <c r="R26" s="1103"/>
      <c r="S26" s="1103"/>
      <c r="T26" s="1103"/>
      <c r="U26" s="1103"/>
      <c r="V26" s="1103"/>
      <c r="W26" s="1103"/>
      <c r="X26" s="1103"/>
      <c r="Y26" s="1103"/>
      <c r="Z26" s="1000"/>
      <c r="AA26" s="1000"/>
      <c r="AB26" s="1000"/>
      <c r="AC26" s="1000"/>
      <c r="AD26" s="1000"/>
      <c r="AE26" s="1000"/>
      <c r="AF26" s="1000"/>
      <c r="AG26" s="1000"/>
      <c r="AH26" s="1000"/>
      <c r="AI26" s="1000"/>
      <c r="AL26" s="523"/>
      <c r="AM26" s="523"/>
      <c r="AN26" s="523"/>
      <c r="AO26" s="523"/>
      <c r="AP26" s="523"/>
      <c r="AQ26" s="523"/>
      <c r="AR26" s="523"/>
      <c r="AS26" s="523"/>
    </row>
    <row r="27" spans="1:45" ht="17.100000000000001" customHeight="1">
      <c r="A27" s="1131" t="s">
        <v>582</v>
      </c>
      <c r="B27" s="1178"/>
      <c r="C27" s="1178"/>
      <c r="D27" s="1178"/>
      <c r="E27" s="1178"/>
      <c r="F27" s="1178"/>
      <c r="G27" s="1178"/>
      <c r="H27" s="1178"/>
      <c r="I27" s="1178"/>
      <c r="J27" s="1178"/>
      <c r="K27" s="1178"/>
      <c r="L27" s="1178"/>
      <c r="M27" s="1178"/>
      <c r="N27" s="1178"/>
      <c r="O27" s="1178"/>
      <c r="P27" s="1178"/>
      <c r="Q27" s="1178"/>
      <c r="R27" s="1178"/>
      <c r="S27" s="1178"/>
      <c r="T27" s="1178"/>
      <c r="U27" s="1178"/>
      <c r="V27" s="1178"/>
      <c r="W27" s="1178"/>
      <c r="X27" s="1178"/>
      <c r="Y27" s="1178"/>
      <c r="Z27" s="1178"/>
      <c r="AA27" s="1178"/>
      <c r="AB27" s="1142">
        <f>SUM(AB28:AI29)</f>
        <v>0</v>
      </c>
      <c r="AC27" s="1142"/>
      <c r="AD27" s="1142"/>
      <c r="AE27" s="1142"/>
      <c r="AF27" s="1142"/>
      <c r="AG27" s="1142"/>
      <c r="AH27" s="1142"/>
      <c r="AI27" s="1142"/>
    </row>
    <row r="28" spans="1:45" ht="17.100000000000001" customHeight="1">
      <c r="A28" s="1131" t="s">
        <v>220</v>
      </c>
      <c r="B28" s="1131"/>
      <c r="C28" s="1131"/>
      <c r="D28" s="1131"/>
      <c r="E28" s="1131"/>
      <c r="F28" s="1131"/>
      <c r="G28" s="1131"/>
      <c r="H28" s="1131"/>
      <c r="I28" s="1131"/>
      <c r="J28" s="1131"/>
      <c r="K28" s="1131"/>
      <c r="L28" s="1131"/>
      <c r="M28" s="1131"/>
      <c r="N28" s="1131"/>
      <c r="O28" s="1131"/>
      <c r="P28" s="1131"/>
      <c r="Q28" s="1131"/>
      <c r="R28" s="1131"/>
      <c r="S28" s="1131"/>
      <c r="T28" s="1131"/>
      <c r="U28" s="1131"/>
      <c r="V28" s="1131"/>
      <c r="W28" s="1131"/>
      <c r="X28" s="1131"/>
      <c r="Y28" s="1131"/>
      <c r="Z28" s="1131"/>
      <c r="AA28" s="1131"/>
      <c r="AB28" s="1179"/>
      <c r="AC28" s="1179"/>
      <c r="AD28" s="1179"/>
      <c r="AE28" s="1179"/>
      <c r="AF28" s="1179"/>
      <c r="AG28" s="1179"/>
      <c r="AH28" s="1179"/>
      <c r="AI28" s="1179"/>
    </row>
    <row r="29" spans="1:45" ht="17.100000000000001" customHeight="1">
      <c r="A29" s="1131" t="s">
        <v>221</v>
      </c>
      <c r="B29" s="1131"/>
      <c r="C29" s="1131"/>
      <c r="D29" s="1131"/>
      <c r="E29" s="1131"/>
      <c r="F29" s="1131"/>
      <c r="G29" s="1131"/>
      <c r="H29" s="1131"/>
      <c r="I29" s="1131"/>
      <c r="J29" s="1131"/>
      <c r="K29" s="1131"/>
      <c r="L29" s="1131"/>
      <c r="M29" s="1131"/>
      <c r="N29" s="1131"/>
      <c r="O29" s="1131"/>
      <c r="P29" s="1131"/>
      <c r="Q29" s="1131"/>
      <c r="R29" s="1131"/>
      <c r="S29" s="1131"/>
      <c r="T29" s="1131"/>
      <c r="U29" s="1131"/>
      <c r="V29" s="1131"/>
      <c r="W29" s="1131"/>
      <c r="X29" s="1131"/>
      <c r="Y29" s="1131"/>
      <c r="Z29" s="1131"/>
      <c r="AA29" s="1131"/>
      <c r="AB29" s="1147"/>
      <c r="AC29" s="1147"/>
      <c r="AD29" s="1147"/>
      <c r="AE29" s="1147"/>
      <c r="AF29" s="1147"/>
      <c r="AG29" s="1147"/>
      <c r="AH29" s="1147"/>
      <c r="AI29" s="1147"/>
    </row>
    <row r="30" spans="1:45" ht="17.100000000000001" customHeight="1">
      <c r="A30" s="1131" t="s">
        <v>329</v>
      </c>
      <c r="B30" s="1131"/>
      <c r="C30" s="1131"/>
      <c r="D30" s="1131"/>
      <c r="E30" s="1131"/>
      <c r="F30" s="1131"/>
      <c r="G30" s="1131"/>
      <c r="H30" s="1131"/>
      <c r="I30" s="1131"/>
      <c r="J30" s="1131"/>
      <c r="K30" s="1131"/>
      <c r="L30" s="1131"/>
      <c r="M30" s="1131"/>
      <c r="N30" s="1131"/>
      <c r="O30" s="1131"/>
      <c r="P30" s="1131"/>
      <c r="Q30" s="1131"/>
      <c r="R30" s="1131"/>
      <c r="S30" s="1131"/>
      <c r="T30" s="1131"/>
      <c r="U30" s="1131"/>
      <c r="V30" s="1131"/>
      <c r="W30" s="1131"/>
      <c r="X30" s="1131"/>
      <c r="Y30" s="1131"/>
      <c r="Z30" s="1131"/>
      <c r="AA30" s="1131"/>
      <c r="AB30" s="1140">
        <f>IFERROR(AB32/AB27*100,0)</f>
        <v>0</v>
      </c>
      <c r="AC30" s="1140"/>
      <c r="AD30" s="1140"/>
      <c r="AE30" s="1140"/>
      <c r="AF30" s="1140"/>
      <c r="AG30" s="1140"/>
      <c r="AH30" s="1140"/>
      <c r="AI30" s="1140"/>
    </row>
    <row r="31" spans="1:45" ht="17.100000000000001" customHeight="1">
      <c r="A31" s="1103" t="s">
        <v>455</v>
      </c>
      <c r="B31" s="1103"/>
      <c r="C31" s="1103"/>
      <c r="D31" s="1103"/>
      <c r="E31" s="1103"/>
      <c r="F31" s="1103"/>
      <c r="G31" s="1103"/>
      <c r="H31" s="1103"/>
      <c r="I31" s="1103"/>
      <c r="J31" s="1103"/>
      <c r="K31" s="1103"/>
      <c r="L31" s="1103"/>
      <c r="M31" s="1103"/>
      <c r="N31" s="1103"/>
      <c r="O31" s="1103"/>
      <c r="P31" s="1103"/>
      <c r="Q31" s="1103"/>
      <c r="R31" s="1103"/>
      <c r="S31" s="1103"/>
      <c r="T31" s="1103"/>
      <c r="U31" s="1103"/>
      <c r="V31" s="1103"/>
      <c r="W31" s="1103"/>
      <c r="X31" s="1103"/>
      <c r="Y31" s="1103"/>
      <c r="Z31" s="1103"/>
      <c r="AA31" s="1103"/>
      <c r="AB31" s="1103"/>
      <c r="AC31" s="1103"/>
      <c r="AD31" s="1103"/>
      <c r="AE31" s="1103"/>
      <c r="AF31" s="1103"/>
      <c r="AG31" s="1103"/>
      <c r="AH31" s="1103"/>
      <c r="AI31" s="1103"/>
    </row>
    <row r="32" spans="1:45" ht="17.100000000000001" customHeight="1">
      <c r="A32" s="1131" t="s">
        <v>583</v>
      </c>
      <c r="B32" s="1178"/>
      <c r="C32" s="1178"/>
      <c r="D32" s="1178"/>
      <c r="E32" s="1178"/>
      <c r="F32" s="1178"/>
      <c r="G32" s="1178"/>
      <c r="H32" s="1178"/>
      <c r="I32" s="1178"/>
      <c r="J32" s="1178"/>
      <c r="K32" s="1178"/>
      <c r="L32" s="1178"/>
      <c r="M32" s="1178"/>
      <c r="N32" s="1178"/>
      <c r="O32" s="1178"/>
      <c r="P32" s="1178"/>
      <c r="Q32" s="1178"/>
      <c r="R32" s="1178"/>
      <c r="S32" s="1178"/>
      <c r="T32" s="1178"/>
      <c r="U32" s="1178"/>
      <c r="V32" s="1178"/>
      <c r="W32" s="1178"/>
      <c r="X32" s="1178"/>
      <c r="Y32" s="1178"/>
      <c r="Z32" s="1178"/>
      <c r="AA32" s="1178"/>
      <c r="AB32" s="1142">
        <f>SUM(AB33,AB37)</f>
        <v>0</v>
      </c>
      <c r="AC32" s="1142"/>
      <c r="AD32" s="1142"/>
      <c r="AE32" s="1142"/>
      <c r="AF32" s="1142"/>
      <c r="AG32" s="1142"/>
      <c r="AH32" s="1142"/>
      <c r="AI32" s="1142"/>
      <c r="AN32" s="546"/>
    </row>
    <row r="33" spans="1:40" ht="17.100000000000001" customHeight="1">
      <c r="A33" s="1131" t="s">
        <v>584</v>
      </c>
      <c r="B33" s="1132"/>
      <c r="C33" s="1132"/>
      <c r="D33" s="1132"/>
      <c r="E33" s="1132"/>
      <c r="F33" s="1132"/>
      <c r="G33" s="1132"/>
      <c r="H33" s="1132"/>
      <c r="I33" s="1132"/>
      <c r="J33" s="1132"/>
      <c r="K33" s="1132"/>
      <c r="L33" s="1132"/>
      <c r="M33" s="1132"/>
      <c r="N33" s="1132"/>
      <c r="O33" s="1132"/>
      <c r="P33" s="1132"/>
      <c r="Q33" s="1132"/>
      <c r="R33" s="1132"/>
      <c r="S33" s="1132"/>
      <c r="T33" s="1132"/>
      <c r="U33" s="1132"/>
      <c r="V33" s="1132"/>
      <c r="W33" s="1132"/>
      <c r="X33" s="1132"/>
      <c r="Y33" s="1132"/>
      <c r="Z33" s="1132"/>
      <c r="AA33" s="1132"/>
      <c r="AB33" s="1141">
        <f>IF(OsPr192WoPP="3.2.2 Jednostka sektora finansów publicznych",AB34,SUM(AB34:AI35))</f>
        <v>0</v>
      </c>
      <c r="AC33" s="1142"/>
      <c r="AD33" s="1142"/>
      <c r="AE33" s="1142"/>
      <c r="AF33" s="1142"/>
      <c r="AG33" s="1142"/>
      <c r="AH33" s="1142"/>
      <c r="AI33" s="1142"/>
    </row>
    <row r="34" spans="1:40" ht="17.100000000000001" customHeight="1">
      <c r="A34" s="1131" t="s">
        <v>256</v>
      </c>
      <c r="B34" s="1132"/>
      <c r="C34" s="1132"/>
      <c r="D34" s="1132"/>
      <c r="E34" s="1132"/>
      <c r="F34" s="1132"/>
      <c r="G34" s="1132"/>
      <c r="H34" s="1132"/>
      <c r="I34" s="1132"/>
      <c r="J34" s="1132"/>
      <c r="K34" s="1132"/>
      <c r="L34" s="1132"/>
      <c r="M34" s="1132"/>
      <c r="N34" s="1132"/>
      <c r="O34" s="1132"/>
      <c r="P34" s="1132"/>
      <c r="Q34" s="1132"/>
      <c r="R34" s="1132"/>
      <c r="S34" s="1132"/>
      <c r="T34" s="1132"/>
      <c r="U34" s="1132"/>
      <c r="V34" s="1132"/>
      <c r="W34" s="1132"/>
      <c r="X34" s="1132"/>
      <c r="Y34" s="1132"/>
      <c r="Z34" s="1132"/>
      <c r="AA34" s="1132"/>
      <c r="AB34" s="1175"/>
      <c r="AC34" s="1175"/>
      <c r="AD34" s="1175"/>
      <c r="AE34" s="1175"/>
      <c r="AF34" s="1175"/>
      <c r="AG34" s="1175"/>
      <c r="AH34" s="1175"/>
      <c r="AI34" s="1175"/>
      <c r="AN34" s="547"/>
    </row>
    <row r="35" spans="1:40" ht="17.100000000000001" customHeight="1">
      <c r="A35" s="1131" t="s">
        <v>257</v>
      </c>
      <c r="B35" s="1132"/>
      <c r="C35" s="1132"/>
      <c r="D35" s="1132"/>
      <c r="E35" s="1132"/>
      <c r="F35" s="1132"/>
      <c r="G35" s="1132"/>
      <c r="H35" s="1132"/>
      <c r="I35" s="1132"/>
      <c r="J35" s="1132"/>
      <c r="K35" s="1132"/>
      <c r="L35" s="1132"/>
      <c r="M35" s="1132"/>
      <c r="N35" s="1132"/>
      <c r="O35" s="1132"/>
      <c r="P35" s="1132"/>
      <c r="Q35" s="1132"/>
      <c r="R35" s="1132"/>
      <c r="S35" s="1132"/>
      <c r="T35" s="1132"/>
      <c r="U35" s="1132"/>
      <c r="V35" s="1132"/>
      <c r="W35" s="1132"/>
      <c r="X35" s="1132"/>
      <c r="Y35" s="1132"/>
      <c r="Z35" s="1132"/>
      <c r="AA35" s="1132"/>
      <c r="AB35" s="1175"/>
      <c r="AC35" s="1175"/>
      <c r="AD35" s="1175"/>
      <c r="AE35" s="1175"/>
      <c r="AF35" s="1175"/>
      <c r="AG35" s="1175"/>
      <c r="AH35" s="1175"/>
      <c r="AI35" s="1175"/>
    </row>
    <row r="36" spans="1:40" ht="29.25" customHeight="1">
      <c r="A36" s="1131" t="s">
        <v>275</v>
      </c>
      <c r="B36" s="1132"/>
      <c r="C36" s="1132"/>
      <c r="D36" s="1132"/>
      <c r="E36" s="1132"/>
      <c r="F36" s="1132"/>
      <c r="G36" s="1132"/>
      <c r="H36" s="1132"/>
      <c r="I36" s="1132"/>
      <c r="J36" s="1132"/>
      <c r="K36" s="1132"/>
      <c r="L36" s="1132"/>
      <c r="M36" s="1132"/>
      <c r="N36" s="1132"/>
      <c r="O36" s="1132"/>
      <c r="P36" s="1132"/>
      <c r="Q36" s="1132"/>
      <c r="R36" s="1132"/>
      <c r="S36" s="1132"/>
      <c r="T36" s="1132"/>
      <c r="U36" s="1132"/>
      <c r="V36" s="1132"/>
      <c r="W36" s="1132"/>
      <c r="X36" s="1132"/>
      <c r="Y36" s="1132"/>
      <c r="Z36" s="1132"/>
      <c r="AA36" s="1132"/>
      <c r="AB36" s="1175"/>
      <c r="AC36" s="1175"/>
      <c r="AD36" s="1175"/>
      <c r="AE36" s="1175"/>
      <c r="AF36" s="1175"/>
      <c r="AG36" s="1175"/>
      <c r="AH36" s="1175"/>
      <c r="AI36" s="1175"/>
    </row>
    <row r="37" spans="1:40" ht="17.100000000000001" customHeight="1">
      <c r="A37" s="1131" t="s">
        <v>585</v>
      </c>
      <c r="B37" s="1132"/>
      <c r="C37" s="1132"/>
      <c r="D37" s="1132"/>
      <c r="E37" s="1132"/>
      <c r="F37" s="1132"/>
      <c r="G37" s="1132"/>
      <c r="H37" s="1132"/>
      <c r="I37" s="1132"/>
      <c r="J37" s="1132"/>
      <c r="K37" s="1132"/>
      <c r="L37" s="1132"/>
      <c r="M37" s="1132"/>
      <c r="N37" s="1132"/>
      <c r="O37" s="1132"/>
      <c r="P37" s="1132"/>
      <c r="Q37" s="1132"/>
      <c r="R37" s="1132"/>
      <c r="S37" s="1132"/>
      <c r="T37" s="1132"/>
      <c r="U37" s="1132"/>
      <c r="V37" s="1132"/>
      <c r="W37" s="1132"/>
      <c r="X37" s="1132"/>
      <c r="Y37" s="1132"/>
      <c r="Z37" s="1132"/>
      <c r="AA37" s="1132"/>
      <c r="AB37" s="1142">
        <f>IF(OsPr192WoPP="3.2.2 Jednostka sektora finansów publicznych",AB38,SUM(AB38:AI39))</f>
        <v>0</v>
      </c>
      <c r="AC37" s="1142"/>
      <c r="AD37" s="1142"/>
      <c r="AE37" s="1142"/>
      <c r="AF37" s="1142"/>
      <c r="AG37" s="1142"/>
      <c r="AH37" s="1142"/>
      <c r="AI37" s="1142"/>
      <c r="AM37" s="548"/>
    </row>
    <row r="38" spans="1:40" ht="17.100000000000001" customHeight="1">
      <c r="A38" s="1131" t="s">
        <v>258</v>
      </c>
      <c r="B38" s="1132"/>
      <c r="C38" s="1132"/>
      <c r="D38" s="1132"/>
      <c r="E38" s="1132"/>
      <c r="F38" s="1132"/>
      <c r="G38" s="1132"/>
      <c r="H38" s="1132"/>
      <c r="I38" s="1132"/>
      <c r="J38" s="1132"/>
      <c r="K38" s="1132"/>
      <c r="L38" s="1132"/>
      <c r="M38" s="1132"/>
      <c r="N38" s="1132"/>
      <c r="O38" s="1132"/>
      <c r="P38" s="1132"/>
      <c r="Q38" s="1132"/>
      <c r="R38" s="1132"/>
      <c r="S38" s="1132"/>
      <c r="T38" s="1132"/>
      <c r="U38" s="1132"/>
      <c r="V38" s="1132"/>
      <c r="W38" s="1132"/>
      <c r="X38" s="1132"/>
      <c r="Y38" s="1132"/>
      <c r="Z38" s="1132"/>
      <c r="AA38" s="1132"/>
      <c r="AB38" s="1147"/>
      <c r="AC38" s="1147"/>
      <c r="AD38" s="1147"/>
      <c r="AE38" s="1147"/>
      <c r="AF38" s="1147"/>
      <c r="AG38" s="1147"/>
      <c r="AH38" s="1147"/>
      <c r="AI38" s="1147"/>
    </row>
    <row r="39" spans="1:40" ht="17.100000000000001" customHeight="1">
      <c r="A39" s="1131" t="s">
        <v>259</v>
      </c>
      <c r="B39" s="1132"/>
      <c r="C39" s="1132"/>
      <c r="D39" s="1132"/>
      <c r="E39" s="1132"/>
      <c r="F39" s="1132"/>
      <c r="G39" s="1132"/>
      <c r="H39" s="1132"/>
      <c r="I39" s="1132"/>
      <c r="J39" s="1132"/>
      <c r="K39" s="1132"/>
      <c r="L39" s="1132"/>
      <c r="M39" s="1132"/>
      <c r="N39" s="1132"/>
      <c r="O39" s="1132"/>
      <c r="P39" s="1132"/>
      <c r="Q39" s="1132"/>
      <c r="R39" s="1132"/>
      <c r="S39" s="1132"/>
      <c r="T39" s="1132"/>
      <c r="U39" s="1132"/>
      <c r="V39" s="1132"/>
      <c r="W39" s="1132"/>
      <c r="X39" s="1132"/>
      <c r="Y39" s="1132"/>
      <c r="Z39" s="1132"/>
      <c r="AA39" s="1132"/>
      <c r="AB39" s="1147"/>
      <c r="AC39" s="1147"/>
      <c r="AD39" s="1147"/>
      <c r="AE39" s="1147"/>
      <c r="AF39" s="1147"/>
      <c r="AG39" s="1147"/>
      <c r="AH39" s="1147"/>
      <c r="AI39" s="1147"/>
    </row>
    <row r="40" spans="1:40" ht="32.25" customHeight="1">
      <c r="A40" s="1131" t="s">
        <v>282</v>
      </c>
      <c r="B40" s="1132"/>
      <c r="C40" s="1132"/>
      <c r="D40" s="1132"/>
      <c r="E40" s="1132"/>
      <c r="F40" s="1132"/>
      <c r="G40" s="1132"/>
      <c r="H40" s="1132"/>
      <c r="I40" s="1132"/>
      <c r="J40" s="1132"/>
      <c r="K40" s="1132"/>
      <c r="L40" s="1132"/>
      <c r="M40" s="1132"/>
      <c r="N40" s="1132"/>
      <c r="O40" s="1132"/>
      <c r="P40" s="1132"/>
      <c r="Q40" s="1132"/>
      <c r="R40" s="1132"/>
      <c r="S40" s="1132"/>
      <c r="T40" s="1132"/>
      <c r="U40" s="1132"/>
      <c r="V40" s="1132"/>
      <c r="W40" s="1132"/>
      <c r="X40" s="1132"/>
      <c r="Y40" s="1132"/>
      <c r="Z40" s="1132"/>
      <c r="AA40" s="1132"/>
      <c r="AB40" s="1147"/>
      <c r="AC40" s="1147"/>
      <c r="AD40" s="1147"/>
      <c r="AE40" s="1147"/>
      <c r="AF40" s="1147"/>
      <c r="AG40" s="1147"/>
      <c r="AH40" s="1147"/>
      <c r="AI40" s="1147"/>
    </row>
    <row r="41" spans="1:40" ht="32.25" customHeight="1">
      <c r="A41" s="1143" t="s">
        <v>964</v>
      </c>
      <c r="B41" s="1143"/>
      <c r="C41" s="1143"/>
      <c r="D41" s="1143"/>
      <c r="E41" s="1143"/>
      <c r="F41" s="1143"/>
      <c r="G41" s="1143"/>
      <c r="H41" s="1143"/>
      <c r="I41" s="1143"/>
      <c r="J41" s="1143"/>
      <c r="K41" s="1143"/>
      <c r="L41" s="1143"/>
      <c r="M41" s="1143"/>
      <c r="N41" s="1143"/>
      <c r="O41" s="1143"/>
      <c r="P41" s="1143"/>
      <c r="Q41" s="1143"/>
      <c r="R41" s="1143"/>
      <c r="S41" s="1143"/>
      <c r="T41" s="1143"/>
      <c r="U41" s="1143"/>
      <c r="V41" s="1143"/>
      <c r="W41" s="1143"/>
      <c r="X41" s="1143"/>
      <c r="Y41" s="1143"/>
      <c r="Z41" s="1143"/>
      <c r="AA41" s="1143"/>
      <c r="AB41" s="1143"/>
      <c r="AC41" s="1143"/>
      <c r="AD41" s="1143"/>
      <c r="AE41" s="1143"/>
      <c r="AF41" s="1143"/>
      <c r="AG41" s="1143"/>
      <c r="AH41" s="1143"/>
      <c r="AI41" s="1143"/>
    </row>
    <row r="42" spans="1:40" s="172" customFormat="1" ht="17.100000000000001" customHeight="1">
      <c r="A42" s="1103" t="s">
        <v>565</v>
      </c>
      <c r="B42" s="1103"/>
      <c r="C42" s="1103"/>
      <c r="D42" s="1103"/>
      <c r="E42" s="1103"/>
      <c r="F42" s="1103"/>
      <c r="G42" s="1103"/>
      <c r="H42" s="1103"/>
      <c r="I42" s="1103"/>
      <c r="J42" s="1103"/>
      <c r="K42" s="1103"/>
      <c r="L42" s="1103"/>
      <c r="M42" s="1103"/>
      <c r="N42" s="1103"/>
      <c r="O42" s="1103"/>
      <c r="P42" s="1103"/>
      <c r="Q42" s="1103"/>
      <c r="R42" s="1103"/>
      <c r="S42" s="1103"/>
      <c r="T42" s="1103"/>
      <c r="U42" s="1103"/>
      <c r="V42" s="1103"/>
      <c r="W42" s="1103"/>
      <c r="X42" s="1103"/>
      <c r="Y42" s="1103"/>
      <c r="Z42" s="1103"/>
      <c r="AA42" s="1103"/>
      <c r="AB42" s="1103"/>
      <c r="AC42" s="1103"/>
      <c r="AD42" s="1103"/>
      <c r="AE42" s="1103"/>
      <c r="AF42" s="1103"/>
      <c r="AG42" s="1103"/>
      <c r="AH42" s="1103"/>
      <c r="AI42" s="1103"/>
    </row>
    <row r="43" spans="1:40" s="172" customFormat="1" ht="17.100000000000001" customHeight="1">
      <c r="A43" s="1103" t="s">
        <v>251</v>
      </c>
      <c r="B43" s="1103"/>
      <c r="C43" s="1103"/>
      <c r="D43" s="1103"/>
      <c r="E43" s="1103"/>
      <c r="F43" s="1103"/>
      <c r="G43" s="1103"/>
      <c r="H43" s="1103"/>
      <c r="I43" s="1103"/>
      <c r="J43" s="1103"/>
      <c r="K43" s="1103"/>
      <c r="L43" s="1103"/>
      <c r="M43" s="1103"/>
      <c r="N43" s="1103"/>
      <c r="O43" s="1103"/>
      <c r="P43" s="1103"/>
      <c r="Q43" s="1103"/>
      <c r="R43" s="1103"/>
      <c r="S43" s="1103"/>
      <c r="T43" s="1103"/>
      <c r="U43" s="1103"/>
      <c r="V43" s="1103"/>
      <c r="W43" s="1103"/>
      <c r="X43" s="1103"/>
      <c r="Y43" s="1103"/>
      <c r="Z43" s="1103"/>
      <c r="AA43" s="1103"/>
      <c r="AB43" s="1103"/>
      <c r="AC43" s="1103"/>
      <c r="AD43" s="1103"/>
      <c r="AE43" s="1103"/>
      <c r="AF43" s="1103"/>
      <c r="AG43" s="1103"/>
      <c r="AH43" s="1103"/>
      <c r="AI43" s="1103"/>
    </row>
    <row r="44" spans="1:40" s="172" customFormat="1" ht="17.100000000000001" customHeight="1">
      <c r="A44" s="1103" t="s">
        <v>566</v>
      </c>
      <c r="B44" s="1103"/>
      <c r="C44" s="1103"/>
      <c r="D44" s="1103"/>
      <c r="E44" s="1103"/>
      <c r="F44" s="1103"/>
      <c r="G44" s="1103"/>
      <c r="H44" s="1103"/>
      <c r="I44" s="1103"/>
      <c r="J44" s="1103"/>
      <c r="K44" s="1103"/>
      <c r="L44" s="1103"/>
      <c r="M44" s="1103"/>
      <c r="N44" s="1104" t="s">
        <v>13</v>
      </c>
      <c r="O44" s="1105"/>
      <c r="P44" s="72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74"/>
      <c r="AG44" s="174"/>
      <c r="AH44" s="173"/>
      <c r="AI44" s="334"/>
    </row>
    <row r="45" spans="1:40" s="172" customFormat="1" ht="17.100000000000001" customHeight="1">
      <c r="A45" s="1139" t="s">
        <v>353</v>
      </c>
      <c r="B45" s="1139"/>
      <c r="C45" s="1139"/>
      <c r="D45" s="1139"/>
      <c r="E45" s="1139"/>
      <c r="F45" s="1139"/>
      <c r="G45" s="1139"/>
      <c r="H45" s="1139"/>
      <c r="I45" s="1139"/>
      <c r="J45" s="1139"/>
      <c r="K45" s="1139"/>
      <c r="L45" s="1139"/>
      <c r="M45" s="1139"/>
      <c r="N45" s="1139"/>
      <c r="O45" s="1139"/>
      <c r="P45" s="1139"/>
      <c r="Q45" s="1139"/>
      <c r="R45" s="1139"/>
      <c r="S45" s="1139"/>
      <c r="T45" s="1139"/>
      <c r="U45" s="1139"/>
      <c r="V45" s="1139"/>
      <c r="W45" s="1139"/>
      <c r="X45" s="1139"/>
      <c r="Y45" s="1139"/>
      <c r="Z45" s="1139"/>
      <c r="AA45" s="1139"/>
      <c r="AB45" s="1139"/>
      <c r="AC45" s="1139"/>
      <c r="AD45" s="1139"/>
      <c r="AE45" s="1139"/>
      <c r="AF45" s="1139"/>
      <c r="AG45" s="1139"/>
      <c r="AH45" s="1139"/>
      <c r="AI45" s="390"/>
    </row>
    <row r="46" spans="1:40" s="427" customFormat="1" ht="39.950000000000003" customHeight="1">
      <c r="A46" s="1099" t="s">
        <v>5</v>
      </c>
      <c r="B46" s="1100"/>
      <c r="C46" s="1100"/>
      <c r="D46" s="1101"/>
      <c r="E46" s="1076" t="s">
        <v>458</v>
      </c>
      <c r="F46" s="1077"/>
      <c r="G46" s="1077"/>
      <c r="H46" s="1077"/>
      <c r="I46" s="1077"/>
      <c r="J46" s="1077"/>
      <c r="K46" s="1077"/>
      <c r="L46" s="1077"/>
      <c r="M46" s="1077"/>
      <c r="N46" s="1077"/>
      <c r="O46" s="1077"/>
      <c r="P46" s="1077"/>
      <c r="Q46" s="1077"/>
      <c r="R46" s="1077"/>
      <c r="S46" s="1078"/>
      <c r="T46" s="1076" t="s">
        <v>456</v>
      </c>
      <c r="U46" s="1077"/>
      <c r="V46" s="1077"/>
      <c r="W46" s="1077"/>
      <c r="X46" s="1077"/>
      <c r="Y46" s="1077"/>
      <c r="Z46" s="1077"/>
      <c r="AA46" s="1077"/>
      <c r="AB46" s="1077"/>
      <c r="AC46" s="1077"/>
      <c r="AD46" s="1077"/>
      <c r="AE46" s="1077"/>
      <c r="AF46" s="1077"/>
      <c r="AG46" s="1077"/>
      <c r="AH46" s="1078"/>
    </row>
    <row r="47" spans="1:40" s="172" customFormat="1" ht="17.25" customHeight="1">
      <c r="A47" s="1099" t="s">
        <v>457</v>
      </c>
      <c r="B47" s="1100"/>
      <c r="C47" s="1100"/>
      <c r="D47" s="1100"/>
      <c r="E47" s="1144"/>
      <c r="F47" s="1145"/>
      <c r="G47" s="1145"/>
      <c r="H47" s="1145"/>
      <c r="I47" s="1145"/>
      <c r="J47" s="1145"/>
      <c r="K47" s="1145"/>
      <c r="L47" s="1145"/>
      <c r="M47" s="1145"/>
      <c r="N47" s="1145"/>
      <c r="O47" s="1145"/>
      <c r="P47" s="1145"/>
      <c r="Q47" s="1145"/>
      <c r="R47" s="1145"/>
      <c r="S47" s="1146"/>
      <c r="T47" s="1133"/>
      <c r="U47" s="1134"/>
      <c r="V47" s="1134"/>
      <c r="W47" s="1134"/>
      <c r="X47" s="1134"/>
      <c r="Y47" s="1134"/>
      <c r="Z47" s="1134"/>
      <c r="AA47" s="1134"/>
      <c r="AB47" s="1134"/>
      <c r="AC47" s="1134"/>
      <c r="AD47" s="1134"/>
      <c r="AE47" s="1134"/>
      <c r="AF47" s="1134"/>
      <c r="AG47" s="1134"/>
      <c r="AH47" s="1135"/>
    </row>
    <row r="48" spans="1:40" s="172" customFormat="1" ht="17.25" customHeight="1">
      <c r="A48" s="1099" t="s">
        <v>255</v>
      </c>
      <c r="B48" s="1100"/>
      <c r="C48" s="1100"/>
      <c r="D48" s="1100"/>
      <c r="E48" s="1144"/>
      <c r="F48" s="1145"/>
      <c r="G48" s="1145"/>
      <c r="H48" s="1145"/>
      <c r="I48" s="1145"/>
      <c r="J48" s="1145"/>
      <c r="K48" s="1145"/>
      <c r="L48" s="1145"/>
      <c r="M48" s="1145"/>
      <c r="N48" s="1145"/>
      <c r="O48" s="1145"/>
      <c r="P48" s="1145"/>
      <c r="Q48" s="1145"/>
      <c r="R48" s="1145"/>
      <c r="S48" s="1146"/>
      <c r="T48" s="1133"/>
      <c r="U48" s="1134"/>
      <c r="V48" s="1134"/>
      <c r="W48" s="1134"/>
      <c r="X48" s="1134"/>
      <c r="Y48" s="1134"/>
      <c r="Z48" s="1134"/>
      <c r="AA48" s="1134"/>
      <c r="AB48" s="1134"/>
      <c r="AC48" s="1134"/>
      <c r="AD48" s="1134"/>
      <c r="AE48" s="1134"/>
      <c r="AF48" s="1134"/>
      <c r="AG48" s="1134"/>
      <c r="AH48" s="1135"/>
    </row>
    <row r="49" spans="1:35" s="172" customFormat="1" ht="17.25" customHeight="1">
      <c r="A49" s="1099" t="s">
        <v>184</v>
      </c>
      <c r="B49" s="1100"/>
      <c r="C49" s="1100"/>
      <c r="D49" s="1100"/>
      <c r="E49" s="1136">
        <f>SUM(E47:S48)</f>
        <v>0</v>
      </c>
      <c r="F49" s="1137"/>
      <c r="G49" s="1137"/>
      <c r="H49" s="1137"/>
      <c r="I49" s="1137"/>
      <c r="J49" s="1137"/>
      <c r="K49" s="1137"/>
      <c r="L49" s="1137"/>
      <c r="M49" s="1137"/>
      <c r="N49" s="1137"/>
      <c r="O49" s="1137"/>
      <c r="P49" s="1137"/>
      <c r="Q49" s="1137"/>
      <c r="R49" s="1137"/>
      <c r="S49" s="1138"/>
      <c r="T49" s="1136">
        <f>SUM(T47:AH48)</f>
        <v>0</v>
      </c>
      <c r="U49" s="1137"/>
      <c r="V49" s="1137"/>
      <c r="W49" s="1137"/>
      <c r="X49" s="1137"/>
      <c r="Y49" s="1137"/>
      <c r="Z49" s="1137"/>
      <c r="AA49" s="1137"/>
      <c r="AB49" s="1137"/>
      <c r="AC49" s="1137"/>
      <c r="AD49" s="1137"/>
      <c r="AE49" s="1137"/>
      <c r="AF49" s="1137"/>
      <c r="AG49" s="1137"/>
      <c r="AH49" s="1138"/>
    </row>
    <row r="50" spans="1:35" s="172" customFormat="1" ht="9.9499999999999993" customHeight="1">
      <c r="A50" s="333"/>
      <c r="B50" s="333"/>
      <c r="C50" s="347"/>
      <c r="D50" s="347"/>
      <c r="E50" s="332"/>
      <c r="F50" s="332"/>
      <c r="G50" s="332"/>
      <c r="H50" s="332"/>
      <c r="I50" s="332"/>
      <c r="J50" s="332"/>
      <c r="K50" s="332"/>
      <c r="L50" s="332"/>
      <c r="M50" s="332"/>
      <c r="N50" s="338"/>
      <c r="O50" s="338"/>
      <c r="P50" s="338"/>
      <c r="Q50" s="338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74"/>
      <c r="AC50" s="174"/>
      <c r="AD50" s="174"/>
      <c r="AE50" s="174"/>
      <c r="AF50" s="174"/>
      <c r="AG50" s="174"/>
      <c r="AH50" s="174"/>
      <c r="AI50" s="174"/>
    </row>
    <row r="51" spans="1:35" s="172" customFormat="1" ht="39.950000000000003" customHeight="1">
      <c r="A51" s="1102" t="s">
        <v>5</v>
      </c>
      <c r="B51" s="1102"/>
      <c r="C51" s="1102"/>
      <c r="D51" s="1102"/>
      <c r="E51" s="1150" t="s">
        <v>278</v>
      </c>
      <c r="F51" s="1151"/>
      <c r="G51" s="1151"/>
      <c r="H51" s="1151"/>
      <c r="I51" s="1151"/>
      <c r="J51" s="1151"/>
      <c r="K51" s="1151"/>
      <c r="L51" s="1151"/>
      <c r="M51" s="1151"/>
      <c r="N51" s="1151"/>
      <c r="O51" s="1151"/>
      <c r="P51" s="1151"/>
      <c r="Q51" s="1151"/>
      <c r="R51" s="1151"/>
      <c r="S51" s="1152"/>
      <c r="T51" s="1076" t="s">
        <v>260</v>
      </c>
      <c r="U51" s="1077"/>
      <c r="V51" s="1077"/>
      <c r="W51" s="1077"/>
      <c r="X51" s="1077"/>
      <c r="Y51" s="1077"/>
      <c r="Z51" s="1077"/>
      <c r="AA51" s="1077"/>
      <c r="AB51" s="1077"/>
      <c r="AC51" s="1077"/>
      <c r="AD51" s="1077"/>
      <c r="AE51" s="1077"/>
      <c r="AF51" s="1077"/>
      <c r="AG51" s="1077"/>
      <c r="AH51" s="1078"/>
      <c r="AI51" s="23"/>
    </row>
    <row r="52" spans="1:35" s="172" customFormat="1" ht="11.45" customHeight="1">
      <c r="A52" s="1102" t="s">
        <v>222</v>
      </c>
      <c r="B52" s="1102"/>
      <c r="C52" s="1102"/>
      <c r="D52" s="1102"/>
      <c r="E52" s="1144"/>
      <c r="F52" s="1145"/>
      <c r="G52" s="1145"/>
      <c r="H52" s="1145"/>
      <c r="I52" s="1145"/>
      <c r="J52" s="1145"/>
      <c r="K52" s="1145"/>
      <c r="L52" s="1145"/>
      <c r="M52" s="1145"/>
      <c r="N52" s="1145"/>
      <c r="O52" s="1145"/>
      <c r="P52" s="1145"/>
      <c r="Q52" s="1145"/>
      <c r="R52" s="1145"/>
      <c r="S52" s="1146"/>
      <c r="T52" s="25"/>
      <c r="U52" s="25"/>
      <c r="V52" s="25"/>
      <c r="W52" s="25"/>
      <c r="X52" s="176"/>
      <c r="Y52" s="176"/>
      <c r="Z52" s="176"/>
      <c r="AA52" s="181"/>
      <c r="AB52" s="573"/>
      <c r="AC52" s="338"/>
      <c r="AD52" s="338"/>
      <c r="AE52" s="338"/>
      <c r="AF52" s="338"/>
      <c r="AG52" s="178"/>
      <c r="AH52" s="179"/>
      <c r="AI52" s="338"/>
    </row>
    <row r="53" spans="1:35" s="172" customFormat="1" ht="17.100000000000001" customHeight="1">
      <c r="A53" s="1102"/>
      <c r="B53" s="1102"/>
      <c r="C53" s="1102"/>
      <c r="D53" s="1102"/>
      <c r="E53" s="1144"/>
      <c r="F53" s="1145"/>
      <c r="G53" s="1145"/>
      <c r="H53" s="1145"/>
      <c r="I53" s="1145"/>
      <c r="J53" s="1145"/>
      <c r="K53" s="1145"/>
      <c r="L53" s="1145"/>
      <c r="M53" s="1145"/>
      <c r="N53" s="1145"/>
      <c r="O53" s="1145"/>
      <c r="P53" s="1145"/>
      <c r="Q53" s="1145"/>
      <c r="R53" s="1145"/>
      <c r="S53" s="1146"/>
      <c r="T53" s="25"/>
      <c r="X53" s="1153"/>
      <c r="Y53" s="1154"/>
      <c r="Z53" s="1154"/>
      <c r="AA53" s="1154"/>
      <c r="AB53" s="1154"/>
      <c r="AC53" s="1154"/>
      <c r="AD53" s="1155"/>
      <c r="AG53" s="181"/>
      <c r="AH53" s="175"/>
      <c r="AI53" s="181"/>
    </row>
    <row r="54" spans="1:35" s="172" customFormat="1" ht="11.45" customHeight="1">
      <c r="A54" s="1102"/>
      <c r="B54" s="1102"/>
      <c r="C54" s="1102"/>
      <c r="D54" s="1102"/>
      <c r="E54" s="1144"/>
      <c r="F54" s="1145"/>
      <c r="G54" s="1145"/>
      <c r="H54" s="1145"/>
      <c r="I54" s="1145"/>
      <c r="J54" s="1145"/>
      <c r="K54" s="1145"/>
      <c r="L54" s="1145"/>
      <c r="M54" s="1145"/>
      <c r="N54" s="1145"/>
      <c r="O54" s="1145"/>
      <c r="P54" s="1145"/>
      <c r="Q54" s="1145"/>
      <c r="R54" s="1145"/>
      <c r="S54" s="1146"/>
      <c r="T54" s="20"/>
      <c r="W54" s="182"/>
      <c r="X54" s="1149" t="s">
        <v>435</v>
      </c>
      <c r="Y54" s="1149"/>
      <c r="Z54" s="1149"/>
      <c r="AA54" s="1149"/>
      <c r="AB54" s="1149"/>
      <c r="AC54" s="1149"/>
      <c r="AD54" s="1149"/>
      <c r="AE54" s="182"/>
      <c r="AF54" s="182"/>
      <c r="AG54" s="182"/>
      <c r="AH54" s="183"/>
      <c r="AI54" s="181"/>
    </row>
    <row r="55" spans="1:35" s="172" customFormat="1" ht="11.45" customHeight="1">
      <c r="A55" s="1102" t="s">
        <v>223</v>
      </c>
      <c r="B55" s="1102"/>
      <c r="C55" s="1102"/>
      <c r="D55" s="1102"/>
      <c r="E55" s="1144"/>
      <c r="F55" s="1145"/>
      <c r="G55" s="1145"/>
      <c r="H55" s="1145"/>
      <c r="I55" s="1145"/>
      <c r="J55" s="1145"/>
      <c r="K55" s="1145"/>
      <c r="L55" s="1145"/>
      <c r="M55" s="1145"/>
      <c r="N55" s="1145"/>
      <c r="O55" s="1145"/>
      <c r="P55" s="1145"/>
      <c r="Q55" s="1145"/>
      <c r="R55" s="1145"/>
      <c r="S55" s="1146"/>
      <c r="T55" s="16"/>
      <c r="U55" s="16"/>
      <c r="V55" s="16"/>
      <c r="W55" s="16"/>
      <c r="X55" s="184"/>
      <c r="Y55" s="184"/>
      <c r="Z55" s="184"/>
      <c r="AA55" s="222"/>
      <c r="AB55" s="178"/>
      <c r="AC55" s="178"/>
      <c r="AD55" s="178"/>
      <c r="AE55" s="178"/>
      <c r="AF55" s="178"/>
      <c r="AG55" s="178"/>
      <c r="AH55" s="179"/>
      <c r="AI55" s="338"/>
    </row>
    <row r="56" spans="1:35" s="172" customFormat="1" ht="17.100000000000001" customHeight="1">
      <c r="A56" s="1102"/>
      <c r="B56" s="1102"/>
      <c r="C56" s="1102"/>
      <c r="D56" s="1102"/>
      <c r="E56" s="1144"/>
      <c r="F56" s="1145"/>
      <c r="G56" s="1145"/>
      <c r="H56" s="1145"/>
      <c r="I56" s="1145"/>
      <c r="J56" s="1145"/>
      <c r="K56" s="1145"/>
      <c r="L56" s="1145"/>
      <c r="M56" s="1145"/>
      <c r="N56" s="1145"/>
      <c r="O56" s="1145"/>
      <c r="P56" s="1145"/>
      <c r="Q56" s="1145"/>
      <c r="R56" s="1145"/>
      <c r="S56" s="1146"/>
      <c r="T56" s="25"/>
      <c r="X56" s="1153"/>
      <c r="Y56" s="1154"/>
      <c r="Z56" s="1154"/>
      <c r="AA56" s="1154"/>
      <c r="AB56" s="1154"/>
      <c r="AC56" s="1154"/>
      <c r="AD56" s="1155"/>
      <c r="AG56" s="181"/>
      <c r="AH56" s="175"/>
      <c r="AI56" s="181"/>
    </row>
    <row r="57" spans="1:35" s="172" customFormat="1" ht="11.45" customHeight="1">
      <c r="A57" s="1102"/>
      <c r="B57" s="1102"/>
      <c r="C57" s="1102"/>
      <c r="D57" s="1102"/>
      <c r="E57" s="1144"/>
      <c r="F57" s="1145"/>
      <c r="G57" s="1145"/>
      <c r="H57" s="1145"/>
      <c r="I57" s="1145"/>
      <c r="J57" s="1145"/>
      <c r="K57" s="1145"/>
      <c r="L57" s="1145"/>
      <c r="M57" s="1145"/>
      <c r="N57" s="1145"/>
      <c r="O57" s="1145"/>
      <c r="P57" s="1145"/>
      <c r="Q57" s="1145"/>
      <c r="R57" s="1145"/>
      <c r="S57" s="1146"/>
      <c r="T57" s="20"/>
      <c r="W57" s="182"/>
      <c r="X57" s="1149" t="s">
        <v>435</v>
      </c>
      <c r="Y57" s="1149"/>
      <c r="Z57" s="1149"/>
      <c r="AA57" s="1149"/>
      <c r="AB57" s="1149"/>
      <c r="AC57" s="1149"/>
      <c r="AD57" s="1149"/>
      <c r="AE57" s="182"/>
      <c r="AF57" s="182"/>
      <c r="AG57" s="182"/>
      <c r="AH57" s="183"/>
    </row>
    <row r="58" spans="1:35" s="172" customFormat="1" ht="39.950000000000003" customHeight="1">
      <c r="A58" s="1102" t="s">
        <v>184</v>
      </c>
      <c r="B58" s="1102"/>
      <c r="C58" s="1102"/>
      <c r="D58" s="1102"/>
      <c r="E58" s="1136">
        <f>SUM(E52:S57)</f>
        <v>0</v>
      </c>
      <c r="F58" s="1137"/>
      <c r="G58" s="1137"/>
      <c r="H58" s="1137"/>
      <c r="I58" s="1137"/>
      <c r="J58" s="1137"/>
      <c r="K58" s="1137"/>
      <c r="L58" s="1137"/>
      <c r="M58" s="1137"/>
      <c r="N58" s="1137"/>
      <c r="O58" s="1137"/>
      <c r="P58" s="1137"/>
      <c r="Q58" s="1137"/>
      <c r="R58" s="1137"/>
      <c r="S58" s="1138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23"/>
      <c r="AF58" s="23"/>
      <c r="AG58" s="23"/>
      <c r="AH58" s="23"/>
      <c r="AI58" s="23"/>
    </row>
    <row r="59" spans="1:35" s="172" customFormat="1" ht="17.100000000000001" customHeight="1">
      <c r="A59" s="1148" t="s">
        <v>354</v>
      </c>
      <c r="B59" s="1148"/>
      <c r="C59" s="1148"/>
      <c r="D59" s="1148"/>
      <c r="E59" s="1148"/>
      <c r="F59" s="1148"/>
      <c r="G59" s="1148"/>
      <c r="H59" s="1148"/>
      <c r="I59" s="1148"/>
      <c r="J59" s="1148"/>
      <c r="K59" s="1148"/>
      <c r="L59" s="1148"/>
      <c r="M59" s="1148"/>
      <c r="N59" s="1148"/>
      <c r="O59" s="1148"/>
      <c r="P59" s="1148"/>
      <c r="Q59" s="1148"/>
      <c r="R59" s="1148"/>
      <c r="S59" s="1148"/>
      <c r="T59" s="1148"/>
      <c r="U59" s="1148"/>
      <c r="V59" s="1148"/>
      <c r="W59" s="1148"/>
      <c r="X59" s="1148"/>
      <c r="Y59" s="1148"/>
      <c r="Z59" s="1148"/>
      <c r="AA59" s="1148"/>
      <c r="AB59" s="1148"/>
      <c r="AC59" s="1148"/>
      <c r="AD59" s="1148"/>
      <c r="AE59" s="1148"/>
      <c r="AF59" s="1148"/>
      <c r="AG59" s="1148"/>
      <c r="AH59" s="1148"/>
      <c r="AI59" s="383"/>
    </row>
    <row r="60" spans="1:35" s="172" customFormat="1" ht="17.100000000000001" customHeight="1">
      <c r="A60" s="1103" t="s">
        <v>261</v>
      </c>
      <c r="B60" s="1103"/>
      <c r="C60" s="1103"/>
      <c r="D60" s="1103"/>
      <c r="E60" s="1103"/>
      <c r="F60" s="1103"/>
      <c r="G60" s="1103"/>
      <c r="H60" s="1103"/>
      <c r="I60" s="1103"/>
      <c r="J60" s="1103"/>
      <c r="K60" s="1103"/>
      <c r="L60" s="1103"/>
      <c r="M60" s="1103"/>
      <c r="N60" s="1103"/>
      <c r="O60" s="1103"/>
      <c r="P60" s="1103"/>
      <c r="Q60" s="1103"/>
      <c r="R60" s="1103"/>
      <c r="S60" s="1103"/>
      <c r="T60" s="1103"/>
      <c r="U60" s="1103"/>
      <c r="V60" s="1103"/>
      <c r="W60" s="1103"/>
      <c r="X60" s="1103"/>
      <c r="Y60" s="1103"/>
      <c r="Z60" s="23"/>
      <c r="AA60" s="23"/>
      <c r="AB60" s="23"/>
      <c r="AC60" s="23"/>
      <c r="AD60" s="1065" t="s">
        <v>13</v>
      </c>
      <c r="AE60" s="1065"/>
      <c r="AF60" s="1065"/>
      <c r="AG60" s="23"/>
      <c r="AH60" s="23"/>
      <c r="AI60" s="23"/>
    </row>
    <row r="61" spans="1:35" s="172" customFormat="1" ht="17.100000000000001" customHeight="1">
      <c r="A61" s="1103" t="s">
        <v>262</v>
      </c>
      <c r="B61" s="1103"/>
      <c r="C61" s="1103"/>
      <c r="D61" s="1103"/>
      <c r="E61" s="1103"/>
      <c r="F61" s="1103"/>
      <c r="G61" s="1103"/>
      <c r="H61" s="1103"/>
      <c r="I61" s="1103"/>
      <c r="J61" s="1103"/>
      <c r="K61" s="1103"/>
      <c r="L61" s="1103"/>
      <c r="M61" s="1103"/>
      <c r="N61" s="1103"/>
      <c r="O61" s="1103"/>
      <c r="P61" s="1103"/>
      <c r="Q61" s="1103"/>
      <c r="R61" s="1103"/>
      <c r="S61" s="1103"/>
      <c r="T61" s="1103"/>
      <c r="U61" s="1103"/>
      <c r="V61" s="1103"/>
      <c r="W61" s="1103"/>
      <c r="X61" s="1103"/>
      <c r="Y61" s="1103"/>
      <c r="Z61" s="1103"/>
      <c r="AA61" s="1103"/>
      <c r="AB61" s="171"/>
      <c r="AC61" s="171"/>
      <c r="AD61" s="171"/>
      <c r="AE61" s="462"/>
      <c r="AF61" s="171"/>
      <c r="AG61" s="171"/>
      <c r="AH61" s="171"/>
      <c r="AI61" s="171"/>
    </row>
    <row r="62" spans="1:35" s="172" customFormat="1" ht="17.100000000000001" customHeight="1">
      <c r="A62" s="1103" t="s">
        <v>263</v>
      </c>
      <c r="B62" s="1103"/>
      <c r="C62" s="1103"/>
      <c r="D62" s="1103"/>
      <c r="E62" s="1103"/>
      <c r="F62" s="1103"/>
      <c r="G62" s="1103"/>
      <c r="H62" s="1103"/>
      <c r="I62" s="1103"/>
      <c r="J62" s="1103"/>
      <c r="K62" s="1103"/>
      <c r="L62" s="1103"/>
      <c r="M62" s="1103"/>
      <c r="N62" s="1103"/>
      <c r="O62" s="1103"/>
      <c r="P62" s="1103"/>
      <c r="Q62" s="1103"/>
      <c r="R62" s="1103"/>
      <c r="S62" s="1103"/>
      <c r="T62" s="1103"/>
      <c r="U62" s="1103"/>
      <c r="V62" s="1103"/>
      <c r="W62" s="1103"/>
      <c r="X62" s="1103"/>
      <c r="Y62" s="1103"/>
      <c r="Z62" s="1103"/>
      <c r="AA62" s="1103"/>
      <c r="AB62" s="171"/>
      <c r="AC62" s="171"/>
      <c r="AD62" s="171"/>
      <c r="AE62" s="462"/>
      <c r="AF62" s="171"/>
      <c r="AG62" s="171"/>
      <c r="AH62" s="171"/>
      <c r="AI62" s="171"/>
    </row>
    <row r="63" spans="1:35" s="172" customFormat="1" ht="17.100000000000001" customHeight="1">
      <c r="A63" s="1103" t="s">
        <v>264</v>
      </c>
      <c r="B63" s="1103"/>
      <c r="C63" s="1103"/>
      <c r="D63" s="1103"/>
      <c r="E63" s="1103"/>
      <c r="F63" s="1103"/>
      <c r="G63" s="1103"/>
      <c r="H63" s="1103"/>
      <c r="I63" s="1103"/>
      <c r="J63" s="1103"/>
      <c r="K63" s="1103"/>
      <c r="L63" s="1103"/>
      <c r="M63" s="1103"/>
      <c r="N63" s="1103"/>
      <c r="O63" s="1103"/>
      <c r="P63" s="1103"/>
      <c r="Q63" s="1103"/>
      <c r="R63" s="1103"/>
      <c r="S63" s="1103"/>
      <c r="T63" s="1103"/>
      <c r="U63" s="1103"/>
      <c r="V63" s="1103"/>
      <c r="W63" s="1103"/>
      <c r="X63" s="1103"/>
      <c r="Y63" s="1103"/>
      <c r="Z63" s="1103"/>
      <c r="AA63" s="1103"/>
      <c r="AB63" s="171"/>
      <c r="AC63" s="171"/>
      <c r="AD63" s="171"/>
      <c r="AE63" s="141" t="str">
        <f>IF(AE61="x","",IF(AE62="x","","x"))</f>
        <v>x</v>
      </c>
      <c r="AF63" s="171"/>
      <c r="AG63" s="171"/>
      <c r="AH63" s="171"/>
      <c r="AI63" s="171"/>
    </row>
    <row r="64" spans="1:35" s="172" customFormat="1" ht="9.9499999999999993" customHeight="1">
      <c r="A64" s="383"/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3"/>
      <c r="Y64" s="383"/>
      <c r="Z64" s="383"/>
      <c r="AA64" s="383"/>
      <c r="AB64" s="171"/>
      <c r="AC64" s="171"/>
      <c r="AD64" s="171"/>
      <c r="AE64" s="387"/>
      <c r="AF64" s="171"/>
      <c r="AG64" s="171"/>
      <c r="AH64" s="171"/>
      <c r="AI64" s="171"/>
    </row>
    <row r="65" spans="1:35" s="172" customFormat="1" ht="54" customHeight="1">
      <c r="A65" s="23"/>
      <c r="B65" s="1102" t="s">
        <v>265</v>
      </c>
      <c r="C65" s="1102"/>
      <c r="D65" s="1102"/>
      <c r="E65" s="1102"/>
      <c r="F65" s="1102"/>
      <c r="G65" s="1147"/>
      <c r="H65" s="1147"/>
      <c r="I65" s="1147"/>
      <c r="J65" s="1147"/>
      <c r="K65" s="1147"/>
      <c r="L65" s="1147"/>
      <c r="M65" s="1147"/>
      <c r="N65" s="1147"/>
      <c r="O65" s="1147"/>
      <c r="P65" s="1147"/>
      <c r="Q65" s="130"/>
      <c r="R65" s="130"/>
      <c r="S65" s="23"/>
      <c r="T65" s="1102" t="s">
        <v>266</v>
      </c>
      <c r="U65" s="1102"/>
      <c r="V65" s="1102"/>
      <c r="W65" s="1102"/>
      <c r="X65" s="1102"/>
      <c r="Y65" s="1147"/>
      <c r="Z65" s="1147"/>
      <c r="AA65" s="1147"/>
      <c r="AB65" s="1147"/>
      <c r="AC65" s="1147"/>
      <c r="AD65" s="1147"/>
      <c r="AE65" s="1147"/>
      <c r="AF65" s="1147"/>
      <c r="AG65" s="1147"/>
      <c r="AH65" s="1147"/>
      <c r="AI65" s="171"/>
    </row>
    <row r="66" spans="1:35" s="172" customFormat="1" ht="9.9499999999999993" customHeight="1">
      <c r="A66" s="383"/>
      <c r="B66" s="383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173"/>
      <c r="AI66" s="383"/>
    </row>
    <row r="67" spans="1:35" s="172" customFormat="1" ht="15.75" customHeight="1">
      <c r="A67" s="1103" t="s">
        <v>567</v>
      </c>
      <c r="B67" s="1103"/>
      <c r="C67" s="1103"/>
      <c r="D67" s="1103"/>
      <c r="E67" s="1103"/>
      <c r="F67" s="1103"/>
      <c r="G67" s="1103"/>
      <c r="H67" s="1103"/>
      <c r="I67" s="1103"/>
      <c r="J67" s="1103"/>
      <c r="K67" s="1103"/>
      <c r="L67" s="1103"/>
      <c r="M67" s="1103"/>
      <c r="N67" s="1103"/>
      <c r="O67" s="1103"/>
      <c r="P67" s="1103"/>
      <c r="Q67" s="1103"/>
      <c r="R67" s="1103"/>
      <c r="S67" s="1103"/>
      <c r="T67" s="1103"/>
      <c r="U67" s="1104" t="s">
        <v>13</v>
      </c>
      <c r="V67" s="1104"/>
      <c r="W67" s="537"/>
      <c r="X67" s="1065" t="s">
        <v>355</v>
      </c>
      <c r="Y67" s="1065"/>
      <c r="Z67" s="1065"/>
      <c r="AA67" s="1065"/>
      <c r="AB67" s="1065"/>
      <c r="AC67" s="1065"/>
      <c r="AD67" s="1065"/>
      <c r="AE67" s="1177"/>
      <c r="AF67" s="1177"/>
      <c r="AG67" s="1177"/>
      <c r="AH67" s="1177"/>
      <c r="AI67" s="1177"/>
    </row>
    <row r="68" spans="1:35" ht="89.25" customHeight="1">
      <c r="A68" s="1156" t="s">
        <v>963</v>
      </c>
      <c r="B68" s="1156"/>
      <c r="C68" s="1156"/>
      <c r="D68" s="1156"/>
      <c r="E68" s="1156"/>
      <c r="F68" s="1156"/>
      <c r="G68" s="1156"/>
      <c r="H68" s="1156"/>
      <c r="I68" s="1156"/>
      <c r="J68" s="1156"/>
      <c r="K68" s="1156"/>
      <c r="L68" s="1156"/>
      <c r="M68" s="1156"/>
      <c r="N68" s="1156"/>
      <c r="O68" s="1156"/>
      <c r="P68" s="1156"/>
      <c r="Q68" s="1156"/>
      <c r="R68" s="1156"/>
      <c r="S68" s="1156"/>
      <c r="T68" s="1156"/>
      <c r="U68" s="1156"/>
      <c r="V68" s="1156"/>
      <c r="W68" s="1156"/>
      <c r="X68" s="1156"/>
      <c r="Y68" s="1156"/>
      <c r="Z68" s="1156"/>
      <c r="AA68" s="1156"/>
      <c r="AB68" s="1156"/>
      <c r="AC68" s="1156"/>
      <c r="AD68" s="1156"/>
      <c r="AE68" s="1156"/>
      <c r="AF68" s="1156"/>
      <c r="AG68" s="1156"/>
      <c r="AH68" s="1156"/>
      <c r="AI68" s="1156"/>
    </row>
    <row r="69" spans="1:35" s="185" customFormat="1" ht="48" customHeight="1">
      <c r="A69" s="1171" t="s">
        <v>746</v>
      </c>
      <c r="B69" s="1171"/>
      <c r="C69" s="1171"/>
      <c r="D69" s="1171"/>
      <c r="E69" s="1171"/>
      <c r="F69" s="1171"/>
      <c r="G69" s="1171"/>
      <c r="H69" s="1171"/>
      <c r="I69" s="1171"/>
      <c r="J69" s="1171"/>
      <c r="K69" s="1171"/>
      <c r="L69" s="1171"/>
      <c r="M69" s="1171"/>
      <c r="N69" s="1171"/>
      <c r="O69" s="1171"/>
      <c r="P69" s="1171"/>
      <c r="Q69" s="1171"/>
      <c r="R69" s="1171"/>
      <c r="S69" s="1171"/>
      <c r="T69" s="1171"/>
      <c r="U69" s="1171"/>
      <c r="V69" s="1171"/>
      <c r="W69" s="1171"/>
      <c r="X69" s="1171"/>
      <c r="Y69" s="1171"/>
      <c r="Z69" s="1171"/>
      <c r="AA69" s="1171"/>
      <c r="AB69" s="1171"/>
      <c r="AC69" s="1171"/>
      <c r="AD69" s="1171"/>
      <c r="AE69" s="1171"/>
      <c r="AF69" s="1171"/>
      <c r="AG69" s="1171"/>
      <c r="AH69" s="1171"/>
      <c r="AI69" s="1171"/>
    </row>
    <row r="70" spans="1:35" ht="12" customHeight="1"/>
    <row r="71" spans="1:35" hidden="1"/>
    <row r="74" spans="1:35" ht="12.75" hidden="1" customHeight="1"/>
    <row r="75" spans="1:35" hidden="1">
      <c r="C75" s="168" t="s">
        <v>55</v>
      </c>
    </row>
    <row r="76" spans="1:35" hidden="1">
      <c r="C76" s="168" t="s">
        <v>54</v>
      </c>
    </row>
    <row r="77" spans="1:35" hidden="1">
      <c r="C77" s="186" t="s">
        <v>40</v>
      </c>
    </row>
    <row r="78" spans="1:35" hidden="1">
      <c r="C78" s="131" t="s">
        <v>41</v>
      </c>
    </row>
    <row r="79" spans="1:35" hidden="1">
      <c r="C79" s="131" t="s">
        <v>42</v>
      </c>
    </row>
    <row r="80" spans="1:35" hidden="1">
      <c r="C80" s="131" t="s">
        <v>43</v>
      </c>
    </row>
    <row r="81" spans="3:3" hidden="1">
      <c r="C81" s="131" t="s">
        <v>44</v>
      </c>
    </row>
    <row r="82" spans="3:3" hidden="1">
      <c r="C82" s="131" t="s">
        <v>45</v>
      </c>
    </row>
    <row r="83" spans="3:3" hidden="1">
      <c r="C83" s="131" t="s">
        <v>46</v>
      </c>
    </row>
    <row r="84" spans="3:3" hidden="1">
      <c r="C84" s="131" t="s">
        <v>47</v>
      </c>
    </row>
    <row r="85" spans="3:3" hidden="1"/>
    <row r="86" spans="3:3" hidden="1">
      <c r="C86" s="78" t="s">
        <v>55</v>
      </c>
    </row>
    <row r="87" spans="3:3" hidden="1">
      <c r="C87" s="78" t="s">
        <v>39</v>
      </c>
    </row>
    <row r="88" spans="3:3" hidden="1">
      <c r="C88" s="78" t="s">
        <v>56</v>
      </c>
    </row>
    <row r="89" spans="3:3" hidden="1">
      <c r="C89" s="78" t="s">
        <v>53</v>
      </c>
    </row>
    <row r="90" spans="3:3" hidden="1">
      <c r="C90" s="78" t="s">
        <v>52</v>
      </c>
    </row>
    <row r="91" spans="3:3" hidden="1">
      <c r="C91" s="78" t="s">
        <v>51</v>
      </c>
    </row>
    <row r="92" spans="3:3" hidden="1">
      <c r="C92" s="78" t="s">
        <v>50</v>
      </c>
    </row>
    <row r="93" spans="3:3" hidden="1">
      <c r="C93" s="78" t="s">
        <v>49</v>
      </c>
    </row>
    <row r="94" spans="3:3" hidden="1">
      <c r="C94" s="78" t="s">
        <v>48</v>
      </c>
    </row>
    <row r="95" spans="3:3" hidden="1"/>
    <row r="96" spans="3:3" hidden="1">
      <c r="C96" s="168" t="s">
        <v>55</v>
      </c>
    </row>
    <row r="97" spans="3:3" hidden="1">
      <c r="C97" s="168" t="s">
        <v>19</v>
      </c>
    </row>
    <row r="98" spans="3:3" hidden="1">
      <c r="C98" s="78" t="s">
        <v>18</v>
      </c>
    </row>
    <row r="99" spans="3:3" hidden="1">
      <c r="C99" s="77" t="s">
        <v>20</v>
      </c>
    </row>
    <row r="100" spans="3:3" hidden="1">
      <c r="C100" s="78" t="s">
        <v>21</v>
      </c>
    </row>
    <row r="101" spans="3:3" hidden="1">
      <c r="C101" s="78" t="s">
        <v>22</v>
      </c>
    </row>
    <row r="102" spans="3:3" hidden="1">
      <c r="C102" s="78" t="s">
        <v>23</v>
      </c>
    </row>
    <row r="103" spans="3:3" hidden="1">
      <c r="C103" s="78" t="s">
        <v>24</v>
      </c>
    </row>
    <row r="104" spans="3:3" hidden="1">
      <c r="C104" s="187" t="s">
        <v>30</v>
      </c>
    </row>
    <row r="105" spans="3:3" hidden="1">
      <c r="C105" s="78" t="s">
        <v>25</v>
      </c>
    </row>
    <row r="106" spans="3:3" hidden="1">
      <c r="C106" s="78" t="s">
        <v>26</v>
      </c>
    </row>
    <row r="107" spans="3:3" hidden="1">
      <c r="C107" s="78" t="s">
        <v>38</v>
      </c>
    </row>
    <row r="108" spans="3:3" hidden="1">
      <c r="C108" s="78" t="s">
        <v>27</v>
      </c>
    </row>
    <row r="109" spans="3:3" hidden="1">
      <c r="C109" s="78" t="s">
        <v>29</v>
      </c>
    </row>
    <row r="110" spans="3:3" hidden="1">
      <c r="C110" s="187" t="s">
        <v>28</v>
      </c>
    </row>
    <row r="111" spans="3:3" hidden="1"/>
    <row r="112" spans="3:3" hidden="1">
      <c r="C112" s="78" t="s">
        <v>85</v>
      </c>
    </row>
    <row r="113" spans="3:3" hidden="1">
      <c r="C113" s="78" t="s">
        <v>57</v>
      </c>
    </row>
    <row r="114" spans="3:3" hidden="1">
      <c r="C114" s="78" t="s">
        <v>58</v>
      </c>
    </row>
    <row r="115" spans="3:3" hidden="1">
      <c r="C115" s="78" t="s">
        <v>59</v>
      </c>
    </row>
    <row r="116" spans="3:3" hidden="1">
      <c r="C116" s="78" t="s">
        <v>60</v>
      </c>
    </row>
    <row r="117" spans="3:3" hidden="1">
      <c r="C117" s="78" t="s">
        <v>61</v>
      </c>
    </row>
    <row r="118" spans="3:3" hidden="1">
      <c r="C118" s="78" t="s">
        <v>62</v>
      </c>
    </row>
    <row r="119" spans="3:3" hidden="1">
      <c r="C119" s="78" t="s">
        <v>63</v>
      </c>
    </row>
    <row r="120" spans="3:3" hidden="1">
      <c r="C120" s="78" t="s">
        <v>64</v>
      </c>
    </row>
    <row r="121" spans="3:3" hidden="1">
      <c r="C121" s="78" t="s">
        <v>65</v>
      </c>
    </row>
    <row r="122" spans="3:3" hidden="1">
      <c r="C122" s="78" t="s">
        <v>66</v>
      </c>
    </row>
    <row r="123" spans="3:3" hidden="1">
      <c r="C123" s="78" t="s">
        <v>67</v>
      </c>
    </row>
    <row r="124" spans="3:3" hidden="1">
      <c r="C124" s="78" t="s">
        <v>68</v>
      </c>
    </row>
    <row r="125" spans="3:3" hidden="1">
      <c r="C125" s="78" t="s">
        <v>69</v>
      </c>
    </row>
    <row r="126" spans="3:3" hidden="1">
      <c r="C126" s="78" t="s">
        <v>70</v>
      </c>
    </row>
    <row r="127" spans="3:3" hidden="1">
      <c r="C127" s="78" t="s">
        <v>71</v>
      </c>
    </row>
    <row r="128" spans="3:3" hidden="1">
      <c r="C128" s="78" t="s">
        <v>72</v>
      </c>
    </row>
    <row r="129" spans="3:3" hidden="1">
      <c r="C129" s="78" t="s">
        <v>73</v>
      </c>
    </row>
    <row r="130" spans="3:3" hidden="1">
      <c r="C130" s="78" t="s">
        <v>74</v>
      </c>
    </row>
    <row r="131" spans="3:3" hidden="1">
      <c r="C131" s="78" t="s">
        <v>75</v>
      </c>
    </row>
    <row r="132" spans="3:3" hidden="1">
      <c r="C132" s="78" t="s">
        <v>76</v>
      </c>
    </row>
    <row r="133" spans="3:3" hidden="1">
      <c r="C133" s="78" t="s">
        <v>77</v>
      </c>
    </row>
    <row r="134" spans="3:3" hidden="1">
      <c r="C134" s="78" t="s">
        <v>78</v>
      </c>
    </row>
    <row r="135" spans="3:3" hidden="1">
      <c r="C135" s="78" t="s">
        <v>79</v>
      </c>
    </row>
    <row r="136" spans="3:3" hidden="1">
      <c r="C136" s="78" t="s">
        <v>80</v>
      </c>
    </row>
    <row r="137" spans="3:3" hidden="1">
      <c r="C137" s="78" t="s">
        <v>81</v>
      </c>
    </row>
    <row r="138" spans="3:3" hidden="1">
      <c r="C138" s="78" t="s">
        <v>82</v>
      </c>
    </row>
    <row r="139" spans="3:3" hidden="1">
      <c r="C139" s="78" t="s">
        <v>83</v>
      </c>
    </row>
    <row r="140" spans="3:3" hidden="1">
      <c r="C140" s="78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78" t="s">
        <v>449</v>
      </c>
    </row>
    <row r="147" spans="2:3" hidden="1"/>
    <row r="148" spans="2:3" hidden="1">
      <c r="C148" s="78" t="s">
        <v>86</v>
      </c>
    </row>
    <row r="149" spans="2:3" hidden="1">
      <c r="C149" s="78" t="s">
        <v>230</v>
      </c>
    </row>
    <row r="150" spans="2:3" hidden="1">
      <c r="C150" s="78" t="s">
        <v>231</v>
      </c>
    </row>
    <row r="151" spans="2:3" hidden="1">
      <c r="C151" s="78" t="s">
        <v>232</v>
      </c>
    </row>
    <row r="152" spans="2:3" hidden="1">
      <c r="C152" s="78" t="s">
        <v>233</v>
      </c>
    </row>
    <row r="153" spans="2:3" hidden="1">
      <c r="C153" s="78" t="s">
        <v>234</v>
      </c>
    </row>
    <row r="154" spans="2:3" hidden="1">
      <c r="C154" s="78" t="s">
        <v>235</v>
      </c>
    </row>
    <row r="155" spans="2:3" hidden="1"/>
    <row r="156" spans="2:3" hidden="1">
      <c r="C156" s="78" t="s">
        <v>86</v>
      </c>
    </row>
    <row r="157" spans="2:3" hidden="1">
      <c r="C157" s="78" t="s">
        <v>236</v>
      </c>
    </row>
    <row r="158" spans="2:3" hidden="1">
      <c r="C158" s="78" t="s">
        <v>237</v>
      </c>
    </row>
    <row r="159" spans="2:3" hidden="1">
      <c r="C159" s="78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formatCells="0" formatRows="0" insertRows="0" deleteRows="0"/>
  <customSheetViews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2014-2020_19.2/3/z&amp;R&amp;8Strona &amp;P z &amp;N</oddFooter>
      </headerFooter>
    </customSheetView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2014-2020_19.2/3.1/r&amp;R&amp;8Strona &amp;P z &amp;N</oddFooter>
      </headerFooter>
    </customSheetView>
  </customSheetViews>
  <mergeCells count="132"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&#10;Jeżeli wnioskodawcą jest JSFP nie dotyczy jej limit pomocy.&#10;Jeżeli operacja będzie dotyczyła tworzenia lub rozbudowy inkubatorów limit wynosi 500 000.&#10;W pozostałych przypadkach limitem jest kwota 300 000." sqref="AB18:AI18">
      <formula1>$AK$15:$AK$18</formula1>
    </dataValidation>
    <dataValidation type="list" allowBlank="1" showDropDown="1" showInputMessage="1" showErrorMessage="1" errorTitle="Błąd!" error="&#10;W tym polu można wpisać tylko znak &quot;X&quot;" promptTitle="Uwaga!" prompt="Po wpisaniu &quot;X&quot; w polu TAK wartość z pola NIE zostanie automatycznie usunięta.&#10;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&#10;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&#10;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&#10;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A1:Q98"/>
  <sheetViews>
    <sheetView showGridLines="0" view="pageBreakPreview" topLeftCell="B1" zoomScaleSheetLayoutView="100" workbookViewId="0">
      <selection activeCell="C59" sqref="C59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516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463"/>
      <c r="B1" s="1193" t="s">
        <v>335</v>
      </c>
      <c r="C1" s="1193"/>
      <c r="D1" s="1193"/>
      <c r="E1" s="1193"/>
      <c r="F1" s="1193"/>
      <c r="G1" s="1193"/>
      <c r="H1" s="1193"/>
      <c r="I1" s="1193"/>
      <c r="J1" s="1193"/>
      <c r="K1" s="1193"/>
      <c r="L1" s="1193"/>
      <c r="M1" s="1193"/>
      <c r="N1" s="464"/>
      <c r="O1" s="464"/>
    </row>
    <row r="2" spans="1:17" s="466" customFormat="1" ht="22.5" customHeight="1">
      <c r="A2" s="465"/>
      <c r="B2" s="1194" t="s">
        <v>5</v>
      </c>
      <c r="C2" s="1194" t="s">
        <v>101</v>
      </c>
      <c r="D2" s="1194" t="s">
        <v>187</v>
      </c>
      <c r="E2" s="1194" t="s">
        <v>190</v>
      </c>
      <c r="F2" s="1194" t="s">
        <v>695</v>
      </c>
      <c r="G2" s="1194" t="s">
        <v>102</v>
      </c>
      <c r="H2" s="1196" t="s">
        <v>696</v>
      </c>
      <c r="I2" s="1198" t="s">
        <v>247</v>
      </c>
      <c r="J2" s="1199"/>
      <c r="K2" s="1200"/>
      <c r="L2" s="1198" t="s">
        <v>248</v>
      </c>
      <c r="M2" s="1199"/>
      <c r="N2" s="1200"/>
      <c r="O2" s="1194" t="s">
        <v>279</v>
      </c>
    </row>
    <row r="3" spans="1:17" s="466" customFormat="1" ht="30" customHeight="1">
      <c r="A3" s="465"/>
      <c r="B3" s="1195"/>
      <c r="C3" s="1195"/>
      <c r="D3" s="1195"/>
      <c r="E3" s="1195"/>
      <c r="F3" s="1195"/>
      <c r="G3" s="1195"/>
      <c r="H3" s="1197"/>
      <c r="I3" s="510" t="s">
        <v>142</v>
      </c>
      <c r="J3" s="510" t="s">
        <v>102</v>
      </c>
      <c r="K3" s="391" t="s">
        <v>699</v>
      </c>
      <c r="L3" s="510" t="s">
        <v>142</v>
      </c>
      <c r="M3" s="510" t="s">
        <v>102</v>
      </c>
      <c r="N3" s="510" t="s">
        <v>700</v>
      </c>
      <c r="O3" s="1195"/>
    </row>
    <row r="4" spans="1:17" s="426" customFormat="1" ht="10.5">
      <c r="A4" s="423"/>
      <c r="B4" s="424">
        <v>1</v>
      </c>
      <c r="C4" s="424">
        <v>2</v>
      </c>
      <c r="D4" s="424">
        <v>3</v>
      </c>
      <c r="E4" s="424">
        <v>4</v>
      </c>
      <c r="F4" s="424">
        <v>5</v>
      </c>
      <c r="G4" s="424">
        <v>6</v>
      </c>
      <c r="H4" s="424">
        <v>7</v>
      </c>
      <c r="I4" s="425">
        <v>8</v>
      </c>
      <c r="J4" s="424">
        <v>9</v>
      </c>
      <c r="K4" s="424">
        <v>10</v>
      </c>
      <c r="L4" s="424">
        <v>11</v>
      </c>
      <c r="M4" s="424">
        <v>12</v>
      </c>
      <c r="N4" s="424">
        <v>13</v>
      </c>
      <c r="O4" s="424">
        <v>14</v>
      </c>
    </row>
    <row r="5" spans="1:17" ht="12" customHeight="1">
      <c r="A5" s="14"/>
      <c r="B5" s="467" t="s">
        <v>636</v>
      </c>
      <c r="C5" s="1202" t="s">
        <v>703</v>
      </c>
      <c r="D5" s="1203"/>
      <c r="E5" s="1203"/>
      <c r="F5" s="1203"/>
      <c r="G5" s="1203"/>
      <c r="H5" s="1203"/>
      <c r="I5" s="1203"/>
      <c r="J5" s="1203"/>
      <c r="K5" s="1203"/>
      <c r="L5" s="1203"/>
      <c r="M5" s="1203"/>
      <c r="N5" s="1203"/>
      <c r="O5" s="1204"/>
    </row>
    <row r="6" spans="1:17" ht="12" customHeight="1">
      <c r="A6" s="14"/>
      <c r="B6" s="467" t="s">
        <v>1</v>
      </c>
      <c r="C6" s="1205"/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2"/>
    </row>
    <row r="7" spans="1:17" ht="12" customHeight="1">
      <c r="A7" s="14"/>
      <c r="B7" s="476" t="s">
        <v>3</v>
      </c>
      <c r="C7" s="468"/>
      <c r="D7" s="474"/>
      <c r="E7" s="469"/>
      <c r="F7" s="469"/>
      <c r="G7" s="469"/>
      <c r="H7" s="469"/>
      <c r="I7" s="469"/>
      <c r="J7" s="469"/>
      <c r="K7" s="469"/>
      <c r="L7" s="469"/>
      <c r="M7" s="469"/>
      <c r="N7" s="469"/>
      <c r="O7" s="496"/>
    </row>
    <row r="8" spans="1:17" s="472" customFormat="1">
      <c r="A8" s="470"/>
      <c r="B8" s="517" t="s">
        <v>195</v>
      </c>
      <c r="C8" s="468"/>
      <c r="D8" s="474"/>
      <c r="E8" s="469"/>
      <c r="F8" s="469"/>
      <c r="G8" s="469"/>
      <c r="H8" s="469"/>
      <c r="I8" s="469"/>
      <c r="J8" s="469"/>
      <c r="K8" s="469"/>
      <c r="L8" s="469"/>
      <c r="M8" s="469"/>
      <c r="N8" s="469"/>
      <c r="O8" s="496"/>
    </row>
    <row r="9" spans="1:17" s="472" customFormat="1" ht="12" customHeight="1">
      <c r="A9" s="470"/>
      <c r="B9" s="517" t="s">
        <v>6</v>
      </c>
      <c r="C9" s="505"/>
      <c r="D9" s="474"/>
      <c r="E9" s="512"/>
      <c r="F9" s="469"/>
      <c r="G9" s="469"/>
      <c r="H9" s="469"/>
      <c r="I9" s="469"/>
      <c r="J9" s="469"/>
      <c r="K9" s="469"/>
      <c r="L9" s="469"/>
      <c r="M9" s="469"/>
      <c r="N9" s="469"/>
      <c r="O9" s="496"/>
    </row>
    <row r="10" spans="1:17" ht="12" customHeight="1">
      <c r="A10" s="14"/>
      <c r="B10" s="507" t="s">
        <v>706</v>
      </c>
      <c r="C10" s="1188" t="s">
        <v>707</v>
      </c>
      <c r="D10" s="1188"/>
      <c r="E10" s="1189"/>
      <c r="F10" s="478">
        <f ca="1">SUM(F7:OFFSET(SumaABV,-1,4))</f>
        <v>0</v>
      </c>
      <c r="G10" s="478">
        <f ca="1">SUM(G7:OFFSET(SumaABV,-1,5))</f>
        <v>0</v>
      </c>
      <c r="H10" s="478">
        <f ca="1">SUM(H7:OFFSET(SumaABV,-1,6))</f>
        <v>0</v>
      </c>
      <c r="I10" s="478">
        <f ca="1">SUM(I7:OFFSET(SumaABV,-1,7))</f>
        <v>0</v>
      </c>
      <c r="J10" s="478">
        <f ca="1">SUM(J7:OFFSET(SumaABV,-1,8))</f>
        <v>0</v>
      </c>
      <c r="K10" s="478">
        <f ca="1">SUM(K7:OFFSET(SumaABV,-1,9))</f>
        <v>0</v>
      </c>
      <c r="L10" s="478">
        <f ca="1">SUM(L7:OFFSET(SumaABV,-1,10))</f>
        <v>0</v>
      </c>
      <c r="M10" s="478">
        <f ca="1">SUM(M7:OFFSET(SumaABV,-1,11))</f>
        <v>0</v>
      </c>
      <c r="N10" s="478">
        <f ca="1">SUM(N7:OFFSET(SumaABV,-1,12))</f>
        <v>0</v>
      </c>
      <c r="O10" s="519"/>
      <c r="Q10" s="525" t="s">
        <v>708</v>
      </c>
    </row>
    <row r="11" spans="1:17" ht="12" customHeight="1">
      <c r="A11" s="14"/>
      <c r="B11" s="509" t="s">
        <v>2</v>
      </c>
      <c r="C11" s="1190"/>
      <c r="D11" s="1191"/>
      <c r="E11" s="1191"/>
      <c r="F11" s="1191"/>
      <c r="G11" s="1191"/>
      <c r="H11" s="1191"/>
      <c r="I11" s="1191"/>
      <c r="J11" s="1191"/>
      <c r="K11" s="1191"/>
      <c r="L11" s="1191"/>
      <c r="M11" s="1191"/>
      <c r="N11" s="1191"/>
      <c r="O11" s="1192"/>
      <c r="Q11" s="530" t="s">
        <v>709</v>
      </c>
    </row>
    <row r="12" spans="1:17" ht="12" customHeight="1">
      <c r="A12" s="14"/>
      <c r="B12" s="471" t="s">
        <v>3</v>
      </c>
      <c r="C12" s="518"/>
      <c r="D12" s="474"/>
      <c r="E12" s="512"/>
      <c r="F12" s="469"/>
      <c r="G12" s="469"/>
      <c r="H12" s="469"/>
      <c r="I12" s="469"/>
      <c r="J12" s="469"/>
      <c r="K12" s="469"/>
      <c r="L12" s="469"/>
      <c r="M12" s="469"/>
      <c r="N12" s="469"/>
      <c r="O12" s="496"/>
      <c r="Q12" s="525"/>
    </row>
    <row r="13" spans="1:17" s="472" customFormat="1" ht="12" customHeight="1">
      <c r="A13" s="470">
        <v>1</v>
      </c>
      <c r="B13" s="471" t="s">
        <v>195</v>
      </c>
      <c r="C13" s="473"/>
      <c r="D13" s="474"/>
      <c r="E13" s="512"/>
      <c r="F13" s="469"/>
      <c r="G13" s="469"/>
      <c r="H13" s="469"/>
      <c r="I13" s="469"/>
      <c r="J13" s="469"/>
      <c r="K13" s="469"/>
      <c r="L13" s="469"/>
      <c r="M13" s="469"/>
      <c r="N13" s="469"/>
      <c r="O13" s="496"/>
      <c r="Q13" s="525"/>
    </row>
    <row r="14" spans="1:17" s="472" customFormat="1" ht="12" customHeight="1">
      <c r="A14" s="470"/>
      <c r="B14" s="471" t="s">
        <v>6</v>
      </c>
      <c r="C14" s="506"/>
      <c r="D14" s="474"/>
      <c r="E14" s="512"/>
      <c r="F14" s="469"/>
      <c r="G14" s="469"/>
      <c r="H14" s="469"/>
      <c r="I14" s="469"/>
      <c r="J14" s="469"/>
      <c r="K14" s="469"/>
      <c r="L14" s="469"/>
      <c r="M14" s="469"/>
      <c r="N14" s="469"/>
      <c r="O14" s="496"/>
      <c r="Q14" s="525"/>
    </row>
    <row r="15" spans="1:17" ht="12" customHeight="1">
      <c r="A15" s="14"/>
      <c r="B15" s="508" t="s">
        <v>706</v>
      </c>
      <c r="C15" s="1188" t="s">
        <v>705</v>
      </c>
      <c r="D15" s="1188"/>
      <c r="E15" s="1189"/>
      <c r="F15" s="478">
        <f ca="1">SUM(F12:OFFSET(SumaBBV,-1,4))</f>
        <v>0</v>
      </c>
      <c r="G15" s="478">
        <f ca="1">SUM(G12:OFFSET(SumaBBV,-1,5))</f>
        <v>0</v>
      </c>
      <c r="H15" s="478">
        <f ca="1">SUM(H12:OFFSET(SumaBBV,-1,6))</f>
        <v>0</v>
      </c>
      <c r="I15" s="478">
        <f ca="1">SUM(I12:OFFSET(SumaBBV,-1,7))</f>
        <v>0</v>
      </c>
      <c r="J15" s="478">
        <f ca="1">SUM(J12:OFFSET(SumaBBV,-1,8))</f>
        <v>0</v>
      </c>
      <c r="K15" s="478">
        <f ca="1">SUM(K12:OFFSET(SumaBBV,-1,9))</f>
        <v>0</v>
      </c>
      <c r="L15" s="478">
        <f ca="1">SUM(L12:OFFSET(SumaBBV,-1,10))</f>
        <v>0</v>
      </c>
      <c r="M15" s="478">
        <f ca="1">SUM(M12:OFFSET(SumaBBV,-1,11))</f>
        <v>0</v>
      </c>
      <c r="N15" s="478">
        <f ca="1">SUM(N12:OFFSET(SumaBBV,-1,12))</f>
        <v>0</v>
      </c>
      <c r="O15" s="519"/>
      <c r="Q15" s="525"/>
    </row>
    <row r="16" spans="1:17" ht="12" hidden="1" customHeight="1">
      <c r="A16" s="14"/>
      <c r="B16" s="574" t="s">
        <v>930</v>
      </c>
      <c r="C16" s="1190"/>
      <c r="D16" s="1191"/>
      <c r="E16" s="1191"/>
      <c r="F16" s="1191"/>
      <c r="G16" s="1191"/>
      <c r="H16" s="1191"/>
      <c r="I16" s="1191"/>
      <c r="J16" s="1191"/>
      <c r="K16" s="1191"/>
      <c r="L16" s="1191"/>
      <c r="M16" s="1191"/>
      <c r="N16" s="1191"/>
      <c r="O16" s="1192"/>
      <c r="Q16" s="530" t="s">
        <v>709</v>
      </c>
    </row>
    <row r="17" spans="1:17" ht="12" hidden="1" customHeight="1">
      <c r="A17" s="14"/>
      <c r="B17" s="471">
        <v>1</v>
      </c>
      <c r="C17" s="518"/>
      <c r="D17" s="474"/>
      <c r="E17" s="512"/>
      <c r="F17" s="469"/>
      <c r="G17" s="469"/>
      <c r="H17" s="469"/>
      <c r="I17" s="469"/>
      <c r="J17" s="469"/>
      <c r="K17" s="469"/>
      <c r="L17" s="469"/>
      <c r="M17" s="469"/>
      <c r="N17" s="469"/>
      <c r="O17" s="496"/>
      <c r="Q17" s="525"/>
    </row>
    <row r="18" spans="1:17" s="472" customFormat="1" ht="12" hidden="1" customHeight="1">
      <c r="A18" s="470">
        <v>1</v>
      </c>
      <c r="B18" s="471">
        <v>2</v>
      </c>
      <c r="C18" s="473"/>
      <c r="D18" s="474"/>
      <c r="E18" s="512"/>
      <c r="F18" s="469"/>
      <c r="G18" s="469"/>
      <c r="H18" s="469"/>
      <c r="I18" s="469"/>
      <c r="J18" s="469"/>
      <c r="K18" s="469"/>
      <c r="L18" s="469"/>
      <c r="M18" s="469"/>
      <c r="N18" s="469"/>
      <c r="O18" s="496"/>
      <c r="Q18" s="525"/>
    </row>
    <row r="19" spans="1:17" s="472" customFormat="1" ht="12" hidden="1" customHeight="1">
      <c r="A19" s="470"/>
      <c r="B19" s="471" t="s">
        <v>6</v>
      </c>
      <c r="C19" s="506"/>
      <c r="D19" s="474"/>
      <c r="E19" s="512"/>
      <c r="F19" s="469"/>
      <c r="G19" s="469"/>
      <c r="H19" s="469"/>
      <c r="I19" s="469"/>
      <c r="J19" s="469"/>
      <c r="K19" s="469"/>
      <c r="L19" s="469"/>
      <c r="M19" s="469"/>
      <c r="N19" s="469"/>
      <c r="O19" s="496"/>
      <c r="Q19" s="525"/>
    </row>
    <row r="20" spans="1:17" ht="12" hidden="1" customHeight="1">
      <c r="A20" s="14"/>
      <c r="B20" s="575" t="s">
        <v>706</v>
      </c>
      <c r="C20" s="1188" t="s">
        <v>930</v>
      </c>
      <c r="D20" s="1188"/>
      <c r="E20" s="1189"/>
      <c r="F20" s="478">
        <f ca="1">SUM(F17:OFFSET(SumaCBV,-1,4))</f>
        <v>0</v>
      </c>
      <c r="G20" s="478">
        <f ca="1">SUM(G17:OFFSET(SumaCBV,-1,5))</f>
        <v>0</v>
      </c>
      <c r="H20" s="478">
        <f ca="1">SUM(H17:OFFSET(SumaCBV,-1,6))</f>
        <v>0</v>
      </c>
      <c r="I20" s="478">
        <f ca="1">SUM(I17:OFFSET(SumaCBV,-1,7))</f>
        <v>0</v>
      </c>
      <c r="J20" s="478">
        <f ca="1">SUM(J17:OFFSET(SumaCBV,-1,8))</f>
        <v>0</v>
      </c>
      <c r="K20" s="478">
        <f ca="1">SUM(K17:OFFSET(SumaCBV,-1,9))</f>
        <v>0</v>
      </c>
      <c r="L20" s="478">
        <f ca="1">SUM(L17:OFFSET(SumaCBV,-1,10))</f>
        <v>0</v>
      </c>
      <c r="M20" s="478">
        <f ca="1">SUM(M17:OFFSET(SumaCBV,-1,11))</f>
        <v>0</v>
      </c>
      <c r="N20" s="478">
        <f ca="1">SUM(N17:OFFSET(SumaCBV,-1,12))</f>
        <v>0</v>
      </c>
      <c r="O20" s="519"/>
      <c r="Q20" s="525"/>
    </row>
    <row r="21" spans="1:17" ht="12" hidden="1" customHeight="1">
      <c r="A21" s="14"/>
      <c r="B21" s="574" t="s">
        <v>931</v>
      </c>
      <c r="C21" s="1190"/>
      <c r="D21" s="1191"/>
      <c r="E21" s="1191"/>
      <c r="F21" s="1191"/>
      <c r="G21" s="1191"/>
      <c r="H21" s="1191"/>
      <c r="I21" s="1191"/>
      <c r="J21" s="1191"/>
      <c r="K21" s="1191"/>
      <c r="L21" s="1191"/>
      <c r="M21" s="1191"/>
      <c r="N21" s="1191"/>
      <c r="O21" s="1192"/>
      <c r="Q21" s="530"/>
    </row>
    <row r="22" spans="1:17" ht="12" hidden="1" customHeight="1">
      <c r="A22" s="14"/>
      <c r="B22" s="471">
        <v>1</v>
      </c>
      <c r="C22" s="518"/>
      <c r="D22" s="474"/>
      <c r="E22" s="512"/>
      <c r="F22" s="469"/>
      <c r="G22" s="469"/>
      <c r="H22" s="469"/>
      <c r="I22" s="469"/>
      <c r="J22" s="469"/>
      <c r="K22" s="469"/>
      <c r="L22" s="469"/>
      <c r="M22" s="469"/>
      <c r="N22" s="469"/>
      <c r="O22" s="496"/>
      <c r="Q22" s="525"/>
    </row>
    <row r="23" spans="1:17" s="472" customFormat="1" ht="12" hidden="1" customHeight="1">
      <c r="A23" s="470">
        <v>1</v>
      </c>
      <c r="B23" s="471">
        <v>2</v>
      </c>
      <c r="C23" s="473"/>
      <c r="D23" s="474"/>
      <c r="E23" s="512"/>
      <c r="F23" s="469"/>
      <c r="G23" s="469"/>
      <c r="H23" s="469"/>
      <c r="I23" s="469"/>
      <c r="J23" s="469"/>
      <c r="K23" s="469"/>
      <c r="L23" s="469"/>
      <c r="M23" s="469"/>
      <c r="N23" s="469"/>
      <c r="O23" s="496"/>
      <c r="Q23" s="525"/>
    </row>
    <row r="24" spans="1:17" s="472" customFormat="1" ht="12" hidden="1" customHeight="1">
      <c r="A24" s="470"/>
      <c r="B24" s="471" t="s">
        <v>6</v>
      </c>
      <c r="C24" s="506"/>
      <c r="D24" s="474"/>
      <c r="E24" s="512"/>
      <c r="F24" s="469"/>
      <c r="G24" s="469"/>
      <c r="H24" s="469"/>
      <c r="I24" s="469"/>
      <c r="J24" s="469"/>
      <c r="K24" s="469"/>
      <c r="L24" s="469"/>
      <c r="M24" s="469"/>
      <c r="N24" s="469"/>
      <c r="O24" s="496"/>
      <c r="Q24" s="525"/>
    </row>
    <row r="25" spans="1:17" ht="12" hidden="1" customHeight="1">
      <c r="A25" s="14"/>
      <c r="B25" s="575" t="s">
        <v>706</v>
      </c>
      <c r="C25" s="1188" t="s">
        <v>931</v>
      </c>
      <c r="D25" s="1188"/>
      <c r="E25" s="1189"/>
      <c r="F25" s="478">
        <f ca="1">SUM(F22:OFFSET(SumaDBV,-1,4))</f>
        <v>0</v>
      </c>
      <c r="G25" s="478">
        <f ca="1">SUM(G22:OFFSET(SumaDBV,-1,5))</f>
        <v>0</v>
      </c>
      <c r="H25" s="478">
        <f ca="1">SUM(H22:OFFSET(SumaDBV,-1,6))</f>
        <v>0</v>
      </c>
      <c r="I25" s="478">
        <f ca="1">SUM(I22:OFFSET(SumaDBV,-1,7))</f>
        <v>0</v>
      </c>
      <c r="J25" s="478">
        <f ca="1">SUM(J22:OFFSET(SumaDBV,-1,8))</f>
        <v>0</v>
      </c>
      <c r="K25" s="478">
        <f ca="1">SUM(K22:OFFSET(SumaDBV,-1,9))</f>
        <v>0</v>
      </c>
      <c r="L25" s="478">
        <f ca="1">SUM(L22:OFFSET(SumaDBV,-1,10))</f>
        <v>0</v>
      </c>
      <c r="M25" s="478">
        <f ca="1">SUM(M22:OFFSET(SumaDBV,-1,11))</f>
        <v>0</v>
      </c>
      <c r="N25" s="478">
        <f ca="1">SUM(N22:OFFSET(SumaDBV,-1,12))</f>
        <v>0</v>
      </c>
      <c r="O25" s="519"/>
      <c r="Q25" s="525"/>
    </row>
    <row r="26" spans="1:17" ht="12" hidden="1" customHeight="1">
      <c r="A26" s="14"/>
      <c r="B26" s="574" t="s">
        <v>932</v>
      </c>
      <c r="C26" s="1190"/>
      <c r="D26" s="1191"/>
      <c r="E26" s="1191"/>
      <c r="F26" s="1191"/>
      <c r="G26" s="1191"/>
      <c r="H26" s="1191"/>
      <c r="I26" s="1191"/>
      <c r="J26" s="1191"/>
      <c r="K26" s="1191"/>
      <c r="L26" s="1191"/>
      <c r="M26" s="1191"/>
      <c r="N26" s="1191"/>
      <c r="O26" s="1192"/>
      <c r="Q26" s="530"/>
    </row>
    <row r="27" spans="1:17" ht="12" hidden="1" customHeight="1">
      <c r="A27" s="14"/>
      <c r="B27" s="471">
        <v>1</v>
      </c>
      <c r="C27" s="518"/>
      <c r="D27" s="474"/>
      <c r="E27" s="512"/>
      <c r="F27" s="469"/>
      <c r="G27" s="469"/>
      <c r="H27" s="469"/>
      <c r="I27" s="469"/>
      <c r="J27" s="469"/>
      <c r="K27" s="469"/>
      <c r="L27" s="469"/>
      <c r="M27" s="469"/>
      <c r="N27" s="469"/>
      <c r="O27" s="496"/>
      <c r="Q27" s="525"/>
    </row>
    <row r="28" spans="1:17" s="472" customFormat="1" ht="12" hidden="1" customHeight="1">
      <c r="A28" s="470">
        <v>1</v>
      </c>
      <c r="B28" s="471">
        <v>2</v>
      </c>
      <c r="C28" s="473"/>
      <c r="D28" s="474"/>
      <c r="E28" s="512"/>
      <c r="F28" s="469"/>
      <c r="G28" s="469"/>
      <c r="H28" s="469"/>
      <c r="I28" s="469"/>
      <c r="J28" s="469"/>
      <c r="K28" s="469"/>
      <c r="L28" s="469"/>
      <c r="M28" s="469"/>
      <c r="N28" s="469"/>
      <c r="O28" s="496"/>
      <c r="Q28" s="525"/>
    </row>
    <row r="29" spans="1:17" s="472" customFormat="1" ht="12" hidden="1" customHeight="1">
      <c r="A29" s="470"/>
      <c r="B29" s="471" t="s">
        <v>6</v>
      </c>
      <c r="C29" s="506"/>
      <c r="D29" s="474"/>
      <c r="E29" s="512"/>
      <c r="F29" s="469"/>
      <c r="G29" s="469"/>
      <c r="H29" s="469"/>
      <c r="I29" s="469"/>
      <c r="J29" s="469"/>
      <c r="K29" s="469"/>
      <c r="L29" s="469"/>
      <c r="M29" s="469"/>
      <c r="N29" s="469"/>
      <c r="O29" s="496"/>
      <c r="Q29" s="525"/>
    </row>
    <row r="30" spans="1:17" ht="12" hidden="1" customHeight="1">
      <c r="A30" s="14"/>
      <c r="B30" s="575" t="s">
        <v>706</v>
      </c>
      <c r="C30" s="1188" t="s">
        <v>932</v>
      </c>
      <c r="D30" s="1188"/>
      <c r="E30" s="1189"/>
      <c r="F30" s="478">
        <f ca="1">SUM(F27:OFFSET(SumaEBV,-1,4))</f>
        <v>0</v>
      </c>
      <c r="G30" s="478">
        <f ca="1">SUM(G27:OFFSET(SumaEBV,-1,5))</f>
        <v>0</v>
      </c>
      <c r="H30" s="478">
        <f ca="1">SUM(H27:OFFSET(SumaEBV,-1,6))</f>
        <v>0</v>
      </c>
      <c r="I30" s="478">
        <f ca="1">SUM(I27:OFFSET(SumaEBV,-1,7))</f>
        <v>0</v>
      </c>
      <c r="J30" s="478">
        <f ca="1">SUM(J27:OFFSET(SumaEBV,-1,8))</f>
        <v>0</v>
      </c>
      <c r="K30" s="478">
        <f ca="1">SUM(K27:OFFSET(SumaEBV,-1,9))</f>
        <v>0</v>
      </c>
      <c r="L30" s="478">
        <f ca="1">SUM(L27:OFFSET(SumaEBV,-1,10))</f>
        <v>0</v>
      </c>
      <c r="M30" s="478">
        <f ca="1">SUM(M27:OFFSET(SumaEBV,-1,11))</f>
        <v>0</v>
      </c>
      <c r="N30" s="478">
        <f ca="1">SUM(N27:OFFSET(SumaEBV,-1,12))</f>
        <v>0</v>
      </c>
      <c r="O30" s="519"/>
      <c r="Q30" s="525"/>
    </row>
    <row r="31" spans="1:17" ht="12" hidden="1" customHeight="1">
      <c r="A31" s="14"/>
      <c r="B31" s="574" t="s">
        <v>933</v>
      </c>
      <c r="C31" s="1190"/>
      <c r="D31" s="1191"/>
      <c r="E31" s="1191"/>
      <c r="F31" s="1191"/>
      <c r="G31" s="1191"/>
      <c r="H31" s="1191"/>
      <c r="I31" s="1191"/>
      <c r="J31" s="1191"/>
      <c r="K31" s="1191"/>
      <c r="L31" s="1191"/>
      <c r="M31" s="1191"/>
      <c r="N31" s="1191"/>
      <c r="O31" s="1192"/>
      <c r="Q31" s="530"/>
    </row>
    <row r="32" spans="1:17" ht="12" hidden="1" customHeight="1">
      <c r="A32" s="14"/>
      <c r="B32" s="471">
        <v>1</v>
      </c>
      <c r="C32" s="518"/>
      <c r="D32" s="474"/>
      <c r="E32" s="512"/>
      <c r="F32" s="469"/>
      <c r="G32" s="469"/>
      <c r="H32" s="469"/>
      <c r="I32" s="469"/>
      <c r="J32" s="469"/>
      <c r="K32" s="469"/>
      <c r="L32" s="469"/>
      <c r="M32" s="469"/>
      <c r="N32" s="469"/>
      <c r="O32" s="496"/>
      <c r="Q32" s="525"/>
    </row>
    <row r="33" spans="1:17" s="472" customFormat="1" ht="12" hidden="1" customHeight="1">
      <c r="A33" s="470">
        <v>1</v>
      </c>
      <c r="B33" s="471">
        <v>2</v>
      </c>
      <c r="C33" s="473"/>
      <c r="D33" s="474"/>
      <c r="E33" s="512"/>
      <c r="F33" s="469"/>
      <c r="G33" s="469"/>
      <c r="H33" s="469"/>
      <c r="I33" s="469"/>
      <c r="J33" s="469"/>
      <c r="K33" s="469"/>
      <c r="L33" s="469"/>
      <c r="M33" s="469"/>
      <c r="N33" s="469"/>
      <c r="O33" s="496"/>
      <c r="Q33" s="525"/>
    </row>
    <row r="34" spans="1:17" s="472" customFormat="1" ht="12" hidden="1" customHeight="1">
      <c r="A34" s="470"/>
      <c r="B34" s="471" t="s">
        <v>6</v>
      </c>
      <c r="C34" s="506"/>
      <c r="D34" s="474"/>
      <c r="E34" s="512"/>
      <c r="F34" s="469"/>
      <c r="G34" s="469"/>
      <c r="H34" s="469"/>
      <c r="I34" s="469"/>
      <c r="J34" s="469"/>
      <c r="K34" s="469"/>
      <c r="L34" s="469"/>
      <c r="M34" s="469"/>
      <c r="N34" s="469"/>
      <c r="O34" s="496"/>
      <c r="Q34" s="525"/>
    </row>
    <row r="35" spans="1:17" ht="12" hidden="1" customHeight="1">
      <c r="A35" s="14"/>
      <c r="B35" s="575" t="s">
        <v>706</v>
      </c>
      <c r="C35" s="1188" t="s">
        <v>933</v>
      </c>
      <c r="D35" s="1188"/>
      <c r="E35" s="1189"/>
      <c r="F35" s="478">
        <f ca="1">SUM(F32:OFFSET(SumaFBV,-1,4))</f>
        <v>0</v>
      </c>
      <c r="G35" s="478">
        <f ca="1">SUM(G32:OFFSET(SumaFBV,-1,5))</f>
        <v>0</v>
      </c>
      <c r="H35" s="478">
        <f ca="1">SUM(H32:OFFSET(SumaFBV,-1,6))</f>
        <v>0</v>
      </c>
      <c r="I35" s="478">
        <f ca="1">SUM(I32:OFFSET(SumaFBV,-1,7))</f>
        <v>0</v>
      </c>
      <c r="J35" s="478">
        <f ca="1">SUM(J32:OFFSET(SumaFBV,-1,8))</f>
        <v>0</v>
      </c>
      <c r="K35" s="478">
        <f ca="1">SUM(K32:OFFSET(SumaFBV,-1,9))</f>
        <v>0</v>
      </c>
      <c r="L35" s="478">
        <f ca="1">SUM(L32:OFFSET(SumaFBV,-1,10))</f>
        <v>0</v>
      </c>
      <c r="M35" s="478">
        <f ca="1">SUM(M32:OFFSET(SumaFBV,-1,11))</f>
        <v>0</v>
      </c>
      <c r="N35" s="478">
        <f ca="1">SUM(N32:OFFSET(SumaFBV,-1,12))</f>
        <v>0</v>
      </c>
      <c r="O35" s="519"/>
      <c r="Q35" s="525"/>
    </row>
    <row r="36" spans="1:17" ht="12" hidden="1" customHeight="1">
      <c r="A36" s="14"/>
      <c r="B36" s="574" t="s">
        <v>934</v>
      </c>
      <c r="C36" s="1190"/>
      <c r="D36" s="1191"/>
      <c r="E36" s="1191"/>
      <c r="F36" s="1191"/>
      <c r="G36" s="1191"/>
      <c r="H36" s="1191"/>
      <c r="I36" s="1191"/>
      <c r="J36" s="1191"/>
      <c r="K36" s="1191"/>
      <c r="L36" s="1191"/>
      <c r="M36" s="1191"/>
      <c r="N36" s="1191"/>
      <c r="O36" s="1192"/>
      <c r="Q36" s="530"/>
    </row>
    <row r="37" spans="1:17" ht="12" hidden="1" customHeight="1">
      <c r="A37" s="14"/>
      <c r="B37" s="471">
        <v>1</v>
      </c>
      <c r="C37" s="518"/>
      <c r="D37" s="474"/>
      <c r="E37" s="512"/>
      <c r="F37" s="469"/>
      <c r="G37" s="469"/>
      <c r="H37" s="469"/>
      <c r="I37" s="469"/>
      <c r="J37" s="469"/>
      <c r="K37" s="469"/>
      <c r="L37" s="469"/>
      <c r="M37" s="469"/>
      <c r="N37" s="469"/>
      <c r="O37" s="496"/>
      <c r="Q37" s="525"/>
    </row>
    <row r="38" spans="1:17" s="472" customFormat="1" ht="12" hidden="1" customHeight="1">
      <c r="A38" s="470">
        <v>1</v>
      </c>
      <c r="B38" s="471">
        <v>2</v>
      </c>
      <c r="C38" s="473"/>
      <c r="D38" s="474"/>
      <c r="E38" s="512"/>
      <c r="F38" s="469"/>
      <c r="G38" s="469"/>
      <c r="H38" s="469"/>
      <c r="I38" s="469"/>
      <c r="J38" s="469"/>
      <c r="K38" s="469"/>
      <c r="L38" s="469"/>
      <c r="M38" s="469"/>
      <c r="N38" s="469"/>
      <c r="O38" s="496"/>
      <c r="Q38" s="525"/>
    </row>
    <row r="39" spans="1:17" s="472" customFormat="1" ht="12" hidden="1" customHeight="1">
      <c r="A39" s="470"/>
      <c r="B39" s="471" t="s">
        <v>6</v>
      </c>
      <c r="C39" s="506"/>
      <c r="D39" s="474"/>
      <c r="E39" s="512"/>
      <c r="F39" s="469"/>
      <c r="G39" s="469"/>
      <c r="H39" s="469"/>
      <c r="I39" s="469"/>
      <c r="J39" s="469"/>
      <c r="K39" s="469"/>
      <c r="L39" s="469"/>
      <c r="M39" s="469"/>
      <c r="N39" s="469"/>
      <c r="O39" s="496"/>
      <c r="Q39" s="525"/>
    </row>
    <row r="40" spans="1:17" ht="12" hidden="1" customHeight="1">
      <c r="A40" s="14"/>
      <c r="B40" s="575" t="s">
        <v>706</v>
      </c>
      <c r="C40" s="1188" t="s">
        <v>934</v>
      </c>
      <c r="D40" s="1188"/>
      <c r="E40" s="1189"/>
      <c r="F40" s="478">
        <f ca="1">SUM(F37:OFFSET(SumaGBV,-1,4))</f>
        <v>0</v>
      </c>
      <c r="G40" s="478">
        <f ca="1">SUM(G37:OFFSET(SumaGBV,-1,5))</f>
        <v>0</v>
      </c>
      <c r="H40" s="478">
        <f ca="1">SUM(H37:OFFSET(SumaGBV,-1,6))</f>
        <v>0</v>
      </c>
      <c r="I40" s="478">
        <f ca="1">SUM(I37:OFFSET(SumaGBV,-1,7))</f>
        <v>0</v>
      </c>
      <c r="J40" s="478">
        <f ca="1">SUM(J37:OFFSET(SumaGBV,-1,8))</f>
        <v>0</v>
      </c>
      <c r="K40" s="478">
        <f ca="1">SUM(K37:OFFSET(SumaGBV,-1,9))</f>
        <v>0</v>
      </c>
      <c r="L40" s="478">
        <f ca="1">SUM(L37:OFFSET(SumaGBV,-1,10))</f>
        <v>0</v>
      </c>
      <c r="M40" s="478">
        <f ca="1">SUM(M37:OFFSET(SumaGBV,-1,11))</f>
        <v>0</v>
      </c>
      <c r="N40" s="478">
        <f ca="1">SUM(N37:OFFSET(SumaGBV,-1,12))</f>
        <v>0</v>
      </c>
      <c r="O40" s="519"/>
      <c r="Q40" s="525"/>
    </row>
    <row r="41" spans="1:17" ht="12" hidden="1" customHeight="1">
      <c r="A41" s="14"/>
      <c r="B41" s="574" t="s">
        <v>935</v>
      </c>
      <c r="C41" s="1190"/>
      <c r="D41" s="1191"/>
      <c r="E41" s="1191"/>
      <c r="F41" s="1191"/>
      <c r="G41" s="1191"/>
      <c r="H41" s="1191"/>
      <c r="I41" s="1191"/>
      <c r="J41" s="1191"/>
      <c r="K41" s="1191"/>
      <c r="L41" s="1191"/>
      <c r="M41" s="1191"/>
      <c r="N41" s="1191"/>
      <c r="O41" s="1192"/>
      <c r="Q41" s="530"/>
    </row>
    <row r="42" spans="1:17" ht="12" hidden="1" customHeight="1">
      <c r="A42" s="14"/>
      <c r="B42" s="471">
        <v>1</v>
      </c>
      <c r="C42" s="518"/>
      <c r="D42" s="474"/>
      <c r="E42" s="512"/>
      <c r="F42" s="469"/>
      <c r="G42" s="469"/>
      <c r="H42" s="469"/>
      <c r="I42" s="469"/>
      <c r="J42" s="469"/>
      <c r="K42" s="469"/>
      <c r="L42" s="469"/>
      <c r="M42" s="469"/>
      <c r="N42" s="469"/>
      <c r="O42" s="496"/>
      <c r="Q42" s="525"/>
    </row>
    <row r="43" spans="1:17" s="472" customFormat="1" ht="12" hidden="1" customHeight="1">
      <c r="A43" s="470">
        <v>1</v>
      </c>
      <c r="B43" s="471">
        <v>2</v>
      </c>
      <c r="C43" s="473"/>
      <c r="D43" s="474"/>
      <c r="E43" s="512"/>
      <c r="F43" s="469"/>
      <c r="G43" s="469"/>
      <c r="H43" s="469"/>
      <c r="I43" s="469"/>
      <c r="J43" s="469"/>
      <c r="K43" s="469"/>
      <c r="L43" s="469"/>
      <c r="M43" s="469"/>
      <c r="N43" s="469"/>
      <c r="O43" s="496"/>
      <c r="Q43" s="525"/>
    </row>
    <row r="44" spans="1:17" s="472" customFormat="1" ht="12" hidden="1" customHeight="1">
      <c r="A44" s="470"/>
      <c r="B44" s="471" t="s">
        <v>6</v>
      </c>
      <c r="C44" s="506"/>
      <c r="D44" s="474"/>
      <c r="E44" s="512"/>
      <c r="F44" s="469"/>
      <c r="G44" s="469"/>
      <c r="H44" s="469"/>
      <c r="I44" s="469"/>
      <c r="J44" s="469"/>
      <c r="K44" s="469"/>
      <c r="L44" s="469"/>
      <c r="M44" s="469"/>
      <c r="N44" s="469"/>
      <c r="O44" s="496"/>
      <c r="Q44" s="525"/>
    </row>
    <row r="45" spans="1:17" ht="12" hidden="1" customHeight="1">
      <c r="A45" s="14"/>
      <c r="B45" s="575" t="s">
        <v>706</v>
      </c>
      <c r="C45" s="1188" t="s">
        <v>935</v>
      </c>
      <c r="D45" s="1188"/>
      <c r="E45" s="1189"/>
      <c r="F45" s="478">
        <f ca="1">SUM(F42:OFFSET(SumaHBV,-1,4))</f>
        <v>0</v>
      </c>
      <c r="G45" s="478">
        <f ca="1">SUM(G42:OFFSET(SumaHBV,-1,5))</f>
        <v>0</v>
      </c>
      <c r="H45" s="478">
        <f ca="1">SUM(H42:OFFSET(SumaHBV,-1,6))</f>
        <v>0</v>
      </c>
      <c r="I45" s="478">
        <f ca="1">SUM(I42:OFFSET(SumaHBV,-1,7))</f>
        <v>0</v>
      </c>
      <c r="J45" s="478">
        <f ca="1">SUM(J42:OFFSET(SumaHBV,-1,8))</f>
        <v>0</v>
      </c>
      <c r="K45" s="478">
        <f ca="1">SUM(K42:OFFSET(SumaHBV,-1,9))</f>
        <v>0</v>
      </c>
      <c r="L45" s="478">
        <f ca="1">SUM(L42:OFFSET(SumaHBV,-1,10))</f>
        <v>0</v>
      </c>
      <c r="M45" s="478">
        <f ca="1">SUM(M42:OFFSET(SumaHBV,-1,11))</f>
        <v>0</v>
      </c>
      <c r="N45" s="478">
        <f ca="1">SUM(N42:OFFSET(SumaHBV,-1,12))</f>
        <v>0</v>
      </c>
      <c r="O45" s="519"/>
      <c r="Q45" s="525"/>
    </row>
    <row r="46" spans="1:17" ht="12" hidden="1" customHeight="1">
      <c r="A46" s="14"/>
      <c r="B46" s="574" t="s">
        <v>103</v>
      </c>
      <c r="C46" s="1190"/>
      <c r="D46" s="1191"/>
      <c r="E46" s="1191"/>
      <c r="F46" s="1191"/>
      <c r="G46" s="1191"/>
      <c r="H46" s="1191"/>
      <c r="I46" s="1191"/>
      <c r="J46" s="1191"/>
      <c r="K46" s="1191"/>
      <c r="L46" s="1191"/>
      <c r="M46" s="1191"/>
      <c r="N46" s="1191"/>
      <c r="O46" s="1192"/>
      <c r="Q46" s="530"/>
    </row>
    <row r="47" spans="1:17" ht="12" hidden="1" customHeight="1">
      <c r="A47" s="14"/>
      <c r="B47" s="471">
        <v>1</v>
      </c>
      <c r="C47" s="518"/>
      <c r="D47" s="474"/>
      <c r="E47" s="512"/>
      <c r="F47" s="469"/>
      <c r="G47" s="469"/>
      <c r="H47" s="469"/>
      <c r="I47" s="469"/>
      <c r="J47" s="469"/>
      <c r="K47" s="469"/>
      <c r="L47" s="469"/>
      <c r="M47" s="469"/>
      <c r="N47" s="469"/>
      <c r="O47" s="496"/>
      <c r="Q47" s="525"/>
    </row>
    <row r="48" spans="1:17" s="472" customFormat="1" ht="12" hidden="1" customHeight="1">
      <c r="A48" s="470">
        <v>1</v>
      </c>
      <c r="B48" s="471">
        <v>2</v>
      </c>
      <c r="C48" s="473"/>
      <c r="D48" s="474"/>
      <c r="E48" s="512"/>
      <c r="F48" s="469"/>
      <c r="G48" s="469"/>
      <c r="H48" s="469"/>
      <c r="I48" s="469"/>
      <c r="J48" s="469"/>
      <c r="K48" s="469"/>
      <c r="L48" s="469"/>
      <c r="M48" s="469"/>
      <c r="N48" s="469"/>
      <c r="O48" s="496"/>
      <c r="Q48" s="525"/>
    </row>
    <row r="49" spans="1:17" s="472" customFormat="1" ht="12" hidden="1" customHeight="1">
      <c r="A49" s="470"/>
      <c r="B49" s="471" t="s">
        <v>6</v>
      </c>
      <c r="C49" s="506"/>
      <c r="D49" s="474"/>
      <c r="E49" s="512"/>
      <c r="F49" s="469"/>
      <c r="G49" s="469"/>
      <c r="H49" s="469"/>
      <c r="I49" s="469"/>
      <c r="J49" s="469"/>
      <c r="K49" s="469"/>
      <c r="L49" s="469"/>
      <c r="M49" s="469"/>
      <c r="N49" s="469"/>
      <c r="O49" s="496"/>
      <c r="Q49" s="525"/>
    </row>
    <row r="50" spans="1:17" ht="12" hidden="1" customHeight="1">
      <c r="A50" s="14"/>
      <c r="B50" s="575" t="s">
        <v>706</v>
      </c>
      <c r="C50" s="1188" t="s">
        <v>103</v>
      </c>
      <c r="D50" s="1188"/>
      <c r="E50" s="1189"/>
      <c r="F50" s="478">
        <f ca="1">SUM(F47:OFFSET(SumaimBV,-1,4))</f>
        <v>0</v>
      </c>
      <c r="G50" s="478">
        <f ca="1">SUM(G47:OFFSET(SumaimBV,-1,5))</f>
        <v>0</v>
      </c>
      <c r="H50" s="478">
        <f ca="1">SUM(H47:OFFSET(SumaimBV,-1,6))</f>
        <v>0</v>
      </c>
      <c r="I50" s="478">
        <f ca="1">SUM(I47:OFFSET(SumaimBV,-1,7))</f>
        <v>0</v>
      </c>
      <c r="J50" s="478">
        <f ca="1">SUM(J47:OFFSET(SumaimBV,-1,8))</f>
        <v>0</v>
      </c>
      <c r="K50" s="478">
        <f ca="1">SUM(K47:OFFSET(SumaimBV,-1,9))</f>
        <v>0</v>
      </c>
      <c r="L50" s="478">
        <f ca="1">SUM(L47:OFFSET(SumaimBV,-1,10))</f>
        <v>0</v>
      </c>
      <c r="M50" s="478">
        <f ca="1">SUM(M47:OFFSET(SumaimBV,-1,11))</f>
        <v>0</v>
      </c>
      <c r="N50" s="478">
        <f ca="1">SUM(N47:OFFSET(SumaimBV,-1,12))</f>
        <v>0</v>
      </c>
      <c r="O50" s="519"/>
      <c r="Q50" s="525"/>
    </row>
    <row r="51" spans="1:17" ht="12" hidden="1" customHeight="1">
      <c r="A51" s="14"/>
      <c r="B51" s="574" t="s">
        <v>936</v>
      </c>
      <c r="C51" s="1190"/>
      <c r="D51" s="1191"/>
      <c r="E51" s="1191"/>
      <c r="F51" s="1191"/>
      <c r="G51" s="1191"/>
      <c r="H51" s="1191"/>
      <c r="I51" s="1191"/>
      <c r="J51" s="1191"/>
      <c r="K51" s="1191"/>
      <c r="L51" s="1191"/>
      <c r="M51" s="1191"/>
      <c r="N51" s="1191"/>
      <c r="O51" s="1192"/>
      <c r="Q51" s="530"/>
    </row>
    <row r="52" spans="1:17" ht="12" hidden="1" customHeight="1">
      <c r="A52" s="14"/>
      <c r="B52" s="471">
        <v>1</v>
      </c>
      <c r="C52" s="518"/>
      <c r="D52" s="474"/>
      <c r="E52" s="512"/>
      <c r="F52" s="469"/>
      <c r="G52" s="469"/>
      <c r="H52" s="469"/>
      <c r="I52" s="469"/>
      <c r="J52" s="469"/>
      <c r="K52" s="469"/>
      <c r="L52" s="469"/>
      <c r="M52" s="469"/>
      <c r="N52" s="469"/>
      <c r="O52" s="496"/>
      <c r="Q52" s="525"/>
    </row>
    <row r="53" spans="1:17" s="472" customFormat="1" ht="12" hidden="1" customHeight="1">
      <c r="A53" s="470">
        <v>1</v>
      </c>
      <c r="B53" s="471">
        <v>2</v>
      </c>
      <c r="C53" s="473"/>
      <c r="D53" s="474"/>
      <c r="E53" s="512"/>
      <c r="F53" s="469"/>
      <c r="G53" s="469"/>
      <c r="H53" s="469"/>
      <c r="I53" s="469"/>
      <c r="J53" s="469"/>
      <c r="K53" s="469"/>
      <c r="L53" s="469"/>
      <c r="M53" s="469"/>
      <c r="N53" s="469"/>
      <c r="O53" s="496"/>
      <c r="Q53" s="525"/>
    </row>
    <row r="54" spans="1:17" s="472" customFormat="1" ht="12" hidden="1" customHeight="1">
      <c r="A54" s="470"/>
      <c r="B54" s="471" t="s">
        <v>6</v>
      </c>
      <c r="C54" s="506"/>
      <c r="D54" s="474"/>
      <c r="E54" s="512"/>
      <c r="F54" s="469"/>
      <c r="G54" s="469"/>
      <c r="H54" s="469"/>
      <c r="I54" s="469"/>
      <c r="J54" s="469"/>
      <c r="K54" s="469"/>
      <c r="L54" s="469"/>
      <c r="M54" s="469"/>
      <c r="N54" s="469"/>
      <c r="O54" s="496"/>
      <c r="Q54" s="525"/>
    </row>
    <row r="55" spans="1:17" ht="12" hidden="1" customHeight="1">
      <c r="A55" s="14"/>
      <c r="B55" s="575" t="s">
        <v>706</v>
      </c>
      <c r="C55" s="1188" t="s">
        <v>936</v>
      </c>
      <c r="D55" s="1188"/>
      <c r="E55" s="1189"/>
      <c r="F55" s="478">
        <f ca="1">SUM(F52:OFFSET(SumaJBV,-1,4))</f>
        <v>0</v>
      </c>
      <c r="G55" s="478">
        <f ca="1">SUM(G52:OFFSET(SumaJBV,-1,5))</f>
        <v>0</v>
      </c>
      <c r="H55" s="478">
        <f ca="1">SUM(H52:OFFSET(SumaJBV,-1,6))</f>
        <v>0</v>
      </c>
      <c r="I55" s="478">
        <f ca="1">SUM(I52:OFFSET(SumaJBV,-1,7))</f>
        <v>0</v>
      </c>
      <c r="J55" s="478">
        <f ca="1">SUM(J52:OFFSET(SumaJBV,-1,8))</f>
        <v>0</v>
      </c>
      <c r="K55" s="478">
        <f ca="1">SUM(K52:OFFSET(SumaJBV,-1,9))</f>
        <v>0</v>
      </c>
      <c r="L55" s="478">
        <f ca="1">SUM(L52:OFFSET(SumaJBV,-1,10))</f>
        <v>0</v>
      </c>
      <c r="M55" s="478">
        <f ca="1">SUM(M52:OFFSET(SumaJBV,-1,11))</f>
        <v>0</v>
      </c>
      <c r="N55" s="478">
        <f ca="1">SUM(N52:OFFSET(SumaJBV,-1,12))</f>
        <v>0</v>
      </c>
      <c r="O55" s="519"/>
      <c r="Q55" s="525"/>
    </row>
    <row r="56" spans="1:17" ht="12" customHeight="1">
      <c r="A56" s="14"/>
      <c r="B56" s="1206" t="s">
        <v>937</v>
      </c>
      <c r="C56" s="1206"/>
      <c r="D56" s="1207"/>
      <c r="E56" s="1207"/>
      <c r="F56" s="478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78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78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78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78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78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78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78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78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19"/>
      <c r="Q56" s="525"/>
    </row>
    <row r="57" spans="1:17" ht="12" customHeight="1">
      <c r="A57" s="14"/>
      <c r="B57" s="391" t="s">
        <v>649</v>
      </c>
      <c r="C57" s="1208" t="s">
        <v>426</v>
      </c>
      <c r="D57" s="1209"/>
      <c r="E57" s="1209"/>
      <c r="F57" s="1209"/>
      <c r="G57" s="1209"/>
      <c r="H57" s="1209"/>
      <c r="I57" s="1209"/>
      <c r="J57" s="1209"/>
      <c r="K57" s="1209"/>
      <c r="L57" s="1209"/>
      <c r="M57" s="1209"/>
      <c r="N57" s="1209"/>
      <c r="O57" s="1210"/>
      <c r="Q57" s="525"/>
    </row>
    <row r="58" spans="1:17" ht="12" customHeight="1">
      <c r="A58" s="14"/>
      <c r="B58" s="391" t="s">
        <v>166</v>
      </c>
      <c r="C58" s="1202" t="s">
        <v>575</v>
      </c>
      <c r="D58" s="1203"/>
      <c r="E58" s="1203"/>
      <c r="F58" s="1203"/>
      <c r="G58" s="1203"/>
      <c r="H58" s="1203"/>
      <c r="I58" s="1203"/>
      <c r="J58" s="1203"/>
      <c r="K58" s="1203"/>
      <c r="L58" s="1203"/>
      <c r="M58" s="1203"/>
      <c r="N58" s="1203"/>
      <c r="O58" s="1204"/>
      <c r="Q58" s="525"/>
    </row>
    <row r="59" spans="1:17" ht="12" customHeight="1">
      <c r="A59" s="14"/>
      <c r="B59" s="471" t="s">
        <v>3</v>
      </c>
      <c r="C59" s="474"/>
      <c r="D59" s="474"/>
      <c r="E59" s="512"/>
      <c r="F59" s="469"/>
      <c r="G59" s="469"/>
      <c r="H59" s="469"/>
      <c r="I59" s="469"/>
      <c r="J59" s="469"/>
      <c r="K59" s="469"/>
      <c r="L59" s="469"/>
      <c r="M59" s="469"/>
      <c r="N59" s="469"/>
      <c r="O59" s="496"/>
    </row>
    <row r="60" spans="1:17" ht="12" customHeight="1">
      <c r="A60" s="14"/>
      <c r="B60" s="471" t="s">
        <v>195</v>
      </c>
      <c r="C60" s="474"/>
      <c r="D60" s="474"/>
      <c r="E60" s="512"/>
      <c r="F60" s="469"/>
      <c r="G60" s="469"/>
      <c r="H60" s="469"/>
      <c r="I60" s="469"/>
      <c r="J60" s="469"/>
      <c r="K60" s="469"/>
      <c r="L60" s="469"/>
      <c r="M60" s="469"/>
      <c r="N60" s="469"/>
      <c r="O60" s="496"/>
    </row>
    <row r="61" spans="1:17" s="472" customFormat="1" ht="12" customHeight="1">
      <c r="A61" s="470"/>
      <c r="B61" s="471" t="s">
        <v>6</v>
      </c>
      <c r="C61" s="474"/>
      <c r="D61" s="474"/>
      <c r="E61" s="512"/>
      <c r="F61" s="469"/>
      <c r="G61" s="469"/>
      <c r="H61" s="469"/>
      <c r="I61" s="469"/>
      <c r="J61" s="469"/>
      <c r="K61" s="469"/>
      <c r="L61" s="469"/>
      <c r="M61" s="469"/>
      <c r="N61" s="469"/>
      <c r="O61" s="496"/>
    </row>
    <row r="62" spans="1:17" ht="12" customHeight="1">
      <c r="A62" s="14"/>
      <c r="B62" s="1211" t="s">
        <v>167</v>
      </c>
      <c r="C62" s="1211"/>
      <c r="D62" s="1211"/>
      <c r="E62" s="1211"/>
      <c r="F62" s="478">
        <f ca="1">SUM(F59:OFFSET(SumaII_IBV,-1,4))</f>
        <v>0</v>
      </c>
      <c r="G62" s="478">
        <f ca="1">SUM(G59:OFFSET(SumaII_IBV,-1,5))</f>
        <v>0</v>
      </c>
      <c r="H62" s="478">
        <f ca="1">SUM(H59:OFFSET(SumaII_IBV,-1,6))</f>
        <v>0</v>
      </c>
      <c r="I62" s="478">
        <f ca="1">SUM(I59:OFFSET(SumaII_IBV,-1,7))</f>
        <v>0</v>
      </c>
      <c r="J62" s="478">
        <f ca="1">SUM(J59:OFFSET(SumaII_IBV,-1,8))</f>
        <v>0</v>
      </c>
      <c r="K62" s="478">
        <f ca="1">SUM(K59:OFFSET(SumaII_IBV,-1,9))</f>
        <v>0</v>
      </c>
      <c r="L62" s="478">
        <f ca="1">SUM(L59:OFFSET(SumaII_IBV,-1,10))</f>
        <v>0</v>
      </c>
      <c r="M62" s="478">
        <f ca="1">SUM(M59:OFFSET(SumaII_IBV,-1,11))</f>
        <v>0</v>
      </c>
      <c r="N62" s="478">
        <f ca="1">SUM(N59:OFFSET(SumaII_IBV,-1,12))</f>
        <v>0</v>
      </c>
      <c r="O62" s="519"/>
    </row>
    <row r="63" spans="1:17" ht="12" customHeight="1">
      <c r="A63" s="14"/>
      <c r="B63" s="391" t="s">
        <v>104</v>
      </c>
      <c r="C63" s="1202" t="s">
        <v>576</v>
      </c>
      <c r="D63" s="1203"/>
      <c r="E63" s="1203"/>
      <c r="F63" s="1203"/>
      <c r="G63" s="1203"/>
      <c r="H63" s="1203"/>
      <c r="I63" s="1203"/>
      <c r="J63" s="1203"/>
      <c r="K63" s="1203"/>
      <c r="L63" s="1203"/>
      <c r="M63" s="1203"/>
      <c r="N63" s="1203"/>
      <c r="O63" s="1204"/>
    </row>
    <row r="64" spans="1:17" ht="12" customHeight="1">
      <c r="A64" s="14"/>
      <c r="B64" s="471" t="s">
        <v>3</v>
      </c>
      <c r="C64" s="474"/>
      <c r="D64" s="474"/>
      <c r="E64" s="512"/>
      <c r="F64" s="469"/>
      <c r="G64" s="469"/>
      <c r="H64" s="469"/>
      <c r="I64" s="469"/>
      <c r="J64" s="469"/>
      <c r="K64" s="469"/>
      <c r="L64" s="469"/>
      <c r="M64" s="469"/>
      <c r="N64" s="469"/>
      <c r="O64" s="496"/>
    </row>
    <row r="65" spans="1:15" ht="12" customHeight="1">
      <c r="A65" s="14"/>
      <c r="B65" s="471" t="s">
        <v>195</v>
      </c>
      <c r="C65" s="474"/>
      <c r="D65" s="474"/>
      <c r="E65" s="512"/>
      <c r="F65" s="469"/>
      <c r="G65" s="469"/>
      <c r="H65" s="469"/>
      <c r="I65" s="469"/>
      <c r="J65" s="469"/>
      <c r="K65" s="469"/>
      <c r="L65" s="469"/>
      <c r="M65" s="469"/>
      <c r="N65" s="469"/>
      <c r="O65" s="496"/>
    </row>
    <row r="66" spans="1:15" s="472" customFormat="1" ht="12" customHeight="1">
      <c r="A66" s="470"/>
      <c r="B66" s="471" t="s">
        <v>6</v>
      </c>
      <c r="C66" s="474"/>
      <c r="D66" s="474"/>
      <c r="E66" s="512"/>
      <c r="F66" s="469"/>
      <c r="G66" s="469"/>
      <c r="H66" s="469"/>
      <c r="I66" s="469"/>
      <c r="J66" s="469"/>
      <c r="K66" s="469"/>
      <c r="L66" s="469"/>
      <c r="M66" s="469"/>
      <c r="N66" s="469"/>
      <c r="O66" s="496"/>
    </row>
    <row r="67" spans="1:15" ht="12" customHeight="1">
      <c r="A67" s="14"/>
      <c r="B67" s="1211" t="s">
        <v>194</v>
      </c>
      <c r="C67" s="1211"/>
      <c r="D67" s="1211"/>
      <c r="E67" s="1211"/>
      <c r="F67" s="478">
        <f ca="1">SUM(F64:OFFSET(SumaII_IIBV,-1,4))</f>
        <v>0</v>
      </c>
      <c r="G67" s="478">
        <f ca="1">SUM(G64:OFFSET(SumaII_IIBV,-1,5))</f>
        <v>0</v>
      </c>
      <c r="H67" s="478">
        <f ca="1">SUM(H64:OFFSET(SumaII_IIBV,-1,6))</f>
        <v>0</v>
      </c>
      <c r="I67" s="478">
        <f ca="1">SUM(I64:OFFSET(SumaII_IIBV,-1,7))</f>
        <v>0</v>
      </c>
      <c r="J67" s="478">
        <f ca="1">SUM(J64:OFFSET(SumaII_IIBV,-1,8))</f>
        <v>0</v>
      </c>
      <c r="K67" s="478">
        <f ca="1">SUM(K64:OFFSET(SumaII_IIBV,-1,9))</f>
        <v>0</v>
      </c>
      <c r="L67" s="478">
        <f ca="1">SUM(L64:OFFSET(SumaII_IIBV,-1,10))</f>
        <v>0</v>
      </c>
      <c r="M67" s="478">
        <f ca="1">SUM(M64:OFFSET(SumaII_IIBV,-1,11))</f>
        <v>0</v>
      </c>
      <c r="N67" s="478">
        <f ca="1">SUM(N64:OFFSET(SumaII_IIBV,-1,12))</f>
        <v>0</v>
      </c>
      <c r="O67" s="519"/>
    </row>
    <row r="68" spans="1:15" ht="12" customHeight="1">
      <c r="A68" s="14"/>
      <c r="B68" s="391" t="s">
        <v>577</v>
      </c>
      <c r="C68" s="1202" t="s">
        <v>704</v>
      </c>
      <c r="D68" s="1203"/>
      <c r="E68" s="1203"/>
      <c r="F68" s="1203"/>
      <c r="G68" s="1203"/>
      <c r="H68" s="1203"/>
      <c r="I68" s="1203"/>
      <c r="J68" s="1203"/>
      <c r="K68" s="1203"/>
      <c r="L68" s="1203"/>
      <c r="M68" s="1203"/>
      <c r="N68" s="1203"/>
      <c r="O68" s="1204"/>
    </row>
    <row r="69" spans="1:15" ht="12" customHeight="1">
      <c r="A69" s="14"/>
      <c r="B69" s="471" t="s">
        <v>3</v>
      </c>
      <c r="C69" s="474"/>
      <c r="D69" s="474"/>
      <c r="E69" s="512"/>
      <c r="F69" s="469"/>
      <c r="G69" s="469"/>
      <c r="H69" s="469"/>
      <c r="I69" s="469"/>
      <c r="J69" s="469"/>
      <c r="K69" s="469"/>
      <c r="L69" s="469"/>
      <c r="M69" s="469"/>
      <c r="N69" s="469"/>
      <c r="O69" s="496"/>
    </row>
    <row r="70" spans="1:15" ht="12" customHeight="1">
      <c r="A70" s="14"/>
      <c r="B70" s="471" t="s">
        <v>195</v>
      </c>
      <c r="C70" s="474"/>
      <c r="D70" s="474"/>
      <c r="E70" s="512"/>
      <c r="F70" s="469"/>
      <c r="G70" s="469"/>
      <c r="H70" s="469"/>
      <c r="I70" s="469"/>
      <c r="J70" s="469"/>
      <c r="K70" s="469"/>
      <c r="L70" s="469"/>
      <c r="M70" s="469"/>
      <c r="N70" s="469"/>
      <c r="O70" s="496"/>
    </row>
    <row r="71" spans="1:15" s="472" customFormat="1" ht="12" customHeight="1">
      <c r="A71" s="470"/>
      <c r="B71" s="471" t="s">
        <v>6</v>
      </c>
      <c r="C71" s="474"/>
      <c r="D71" s="474"/>
      <c r="E71" s="512"/>
      <c r="F71" s="469"/>
      <c r="G71" s="469"/>
      <c r="H71" s="469"/>
      <c r="I71" s="469"/>
      <c r="J71" s="469"/>
      <c r="K71" s="469"/>
      <c r="L71" s="469"/>
      <c r="M71" s="469"/>
      <c r="N71" s="469"/>
      <c r="O71" s="496"/>
    </row>
    <row r="72" spans="1:15" ht="12" customHeight="1">
      <c r="A72" s="14"/>
      <c r="B72" s="1201" t="s">
        <v>578</v>
      </c>
      <c r="C72" s="1201"/>
      <c r="D72" s="1201"/>
      <c r="E72" s="1201"/>
      <c r="F72" s="478">
        <f ca="1">SUM(F69:OFFSET(SumaII_IIIBV,-1,4))</f>
        <v>0</v>
      </c>
      <c r="G72" s="478">
        <f ca="1">SUM(G69:OFFSET(SumaII_IIIBV,-1,5))</f>
        <v>0</v>
      </c>
      <c r="H72" s="478">
        <f ca="1">SUM(H69:OFFSET(SumaII_IIIBV,-1,6))</f>
        <v>0</v>
      </c>
      <c r="I72" s="478">
        <f ca="1">SUM(I69:OFFSET(SumaII_IIIBV,-1,7))</f>
        <v>0</v>
      </c>
      <c r="J72" s="478">
        <f ca="1">SUM(J69:OFFSET(SumaII_IIIBV,-1,8))</f>
        <v>0</v>
      </c>
      <c r="K72" s="478">
        <f ca="1">SUM(K69:OFFSET(SumaII_IIIBV,-1,9))</f>
        <v>0</v>
      </c>
      <c r="L72" s="478">
        <f ca="1">SUM(L69:OFFSET(SumaII_IIIBV,-1,10))</f>
        <v>0</v>
      </c>
      <c r="M72" s="478">
        <f ca="1">SUM(M69:OFFSET(SumaII_IIIBV,-1,11))</f>
        <v>0</v>
      </c>
      <c r="N72" s="478">
        <f ca="1">SUM(N69:OFFSET(SumaII_IIIBV,-1,12))</f>
        <v>0</v>
      </c>
      <c r="O72" s="519"/>
    </row>
    <row r="73" spans="1:15" ht="12" customHeight="1">
      <c r="A73" s="14"/>
      <c r="B73" s="1201" t="s">
        <v>938</v>
      </c>
      <c r="C73" s="1201"/>
      <c r="D73" s="1201"/>
      <c r="E73" s="1201"/>
      <c r="F73" s="478">
        <f ca="1">SUM(OFFSET(SumaII_IBV,0,4),OFFSET(SumaII_IIBV,0,4),OFFSET(SumaII_IIIBV,0,4))</f>
        <v>0</v>
      </c>
      <c r="G73" s="478">
        <f ca="1">SUM(OFFSET(SumaII_IBV,0,5),OFFSET(SumaII_IIBV,0,5),OFFSET(SumaII_IIIBV,0,5))</f>
        <v>0</v>
      </c>
      <c r="H73" s="478">
        <f ca="1">SUM(OFFSET(SumaII_IBV,0,6),OFFSET(SumaII_IIBV,0,6),OFFSET(SumaII_IIIBV,0,6))</f>
        <v>0</v>
      </c>
      <c r="I73" s="478">
        <f ca="1">SUM(OFFSET(SumaII_IBV,0,7),OFFSET(SumaII_IIBV,0,7),OFFSET(SumaII_IIIBV,0,7))</f>
        <v>0</v>
      </c>
      <c r="J73" s="478">
        <f ca="1">SUM(OFFSET(SumaII_IBV,0,8),OFFSET(SumaII_IIBV,0,8),OFFSET(SumaII_IIIBV,0,8))</f>
        <v>0</v>
      </c>
      <c r="K73" s="478">
        <f ca="1">SUM(OFFSET(SumaII_IBV,0,9),OFFSET(SumaII_IIBV,0,9),OFFSET(SumaII_IIIBV,0,9))</f>
        <v>0</v>
      </c>
      <c r="L73" s="478">
        <f ca="1">SUM(OFFSET(SumaII_IBV,0,10),OFFSET(SumaII_IIBV,0,10),OFFSET(SumaII_IIIBV,0,10))</f>
        <v>0</v>
      </c>
      <c r="M73" s="478">
        <f ca="1">SUM(OFFSET(SumaII_IBV,0,11),OFFSET(SumaII_IIBV,0,11),OFFSET(SumaII_IIIBV,0,11))</f>
        <v>0</v>
      </c>
      <c r="N73" s="478">
        <f ca="1">SUM(OFFSET(SumaII_IBV,0,12),OFFSET(SumaII_IIBV,0,12),OFFSET(SumaII_IIIBV,0,12))</f>
        <v>0</v>
      </c>
      <c r="O73" s="519"/>
    </row>
    <row r="74" spans="1:15" ht="12" customHeight="1">
      <c r="A74" s="14"/>
      <c r="B74" s="467" t="s">
        <v>721</v>
      </c>
      <c r="C74" s="1213" t="s">
        <v>196</v>
      </c>
      <c r="D74" s="1214"/>
      <c r="E74" s="1214"/>
      <c r="F74" s="1214"/>
      <c r="G74" s="1214"/>
      <c r="H74" s="1214"/>
      <c r="I74" s="1214"/>
      <c r="J74" s="1214"/>
      <c r="K74" s="1214"/>
      <c r="L74" s="1214"/>
      <c r="M74" s="1214"/>
      <c r="N74" s="1214"/>
      <c r="O74" s="1215"/>
    </row>
    <row r="75" spans="1:15" ht="12" customHeight="1">
      <c r="A75" s="14"/>
      <c r="B75" s="471" t="s">
        <v>3</v>
      </c>
      <c r="C75" s="474"/>
      <c r="D75" s="474"/>
      <c r="E75" s="512"/>
      <c r="F75" s="469"/>
      <c r="G75" s="469"/>
      <c r="H75" s="469"/>
      <c r="I75" s="469"/>
      <c r="J75" s="469"/>
      <c r="K75" s="469"/>
      <c r="L75" s="469"/>
      <c r="M75" s="469"/>
      <c r="N75" s="469"/>
      <c r="O75" s="496"/>
    </row>
    <row r="76" spans="1:15" ht="12" customHeight="1">
      <c r="A76" s="14"/>
      <c r="B76" s="471" t="s">
        <v>195</v>
      </c>
      <c r="C76" s="474"/>
      <c r="D76" s="474"/>
      <c r="E76" s="512"/>
      <c r="F76" s="469"/>
      <c r="G76" s="469"/>
      <c r="H76" s="469"/>
      <c r="I76" s="469"/>
      <c r="J76" s="469"/>
      <c r="K76" s="469"/>
      <c r="L76" s="469"/>
      <c r="M76" s="469"/>
      <c r="N76" s="469"/>
      <c r="O76" s="496"/>
    </row>
    <row r="77" spans="1:15" s="472" customFormat="1" ht="12" customHeight="1">
      <c r="A77" s="470"/>
      <c r="B77" s="471" t="s">
        <v>6</v>
      </c>
      <c r="C77" s="475"/>
      <c r="D77" s="474"/>
      <c r="E77" s="512"/>
      <c r="F77" s="469"/>
      <c r="G77" s="469"/>
      <c r="H77" s="469"/>
      <c r="I77" s="469"/>
      <c r="J77" s="469"/>
      <c r="K77" s="469"/>
      <c r="L77" s="469"/>
      <c r="M77" s="469"/>
      <c r="N77" s="469"/>
      <c r="O77" s="496"/>
    </row>
    <row r="78" spans="1:15" ht="12" customHeight="1">
      <c r="A78" s="14"/>
      <c r="B78" s="1211" t="s">
        <v>939</v>
      </c>
      <c r="C78" s="1211"/>
      <c r="D78" s="1211"/>
      <c r="E78" s="1211"/>
      <c r="F78" s="478">
        <f ca="1">SUM(F75:OFFSET(SumaIIIBV,-1,4))</f>
        <v>0</v>
      </c>
      <c r="G78" s="478">
        <f ca="1">SUM(G75:OFFSET(SumaIIIBV,-1,5))</f>
        <v>0</v>
      </c>
      <c r="H78" s="478">
        <f ca="1">SUM(H75:OFFSET(SumaIIIBV,-1,6))</f>
        <v>0</v>
      </c>
      <c r="I78" s="478">
        <f ca="1">SUM(I75:OFFSET(SumaIIIBV,-1,7))</f>
        <v>0</v>
      </c>
      <c r="J78" s="478">
        <f ca="1">SUM(J75:OFFSET(SumaIIIBV,-1,8))</f>
        <v>0</v>
      </c>
      <c r="K78" s="478">
        <f ca="1">SUM(K75:OFFSET(SumaIIIBV,-1,9))</f>
        <v>0</v>
      </c>
      <c r="L78" s="478">
        <f ca="1">SUM(L75:OFFSET(SumaIIIBV,-1,10))</f>
        <v>0</v>
      </c>
      <c r="M78" s="478">
        <f ca="1">SUM(M75:OFFSET(SumaIIIBV,-1,11))</f>
        <v>0</v>
      </c>
      <c r="N78" s="478">
        <f ca="1">SUM(N75:OFFSET(SumaIIIBV,-1,12))</f>
        <v>0</v>
      </c>
      <c r="O78" s="519"/>
    </row>
    <row r="79" spans="1:15" ht="12" customHeight="1">
      <c r="A79" s="14"/>
      <c r="B79" s="467" t="s">
        <v>940</v>
      </c>
      <c r="C79" s="1211" t="s">
        <v>244</v>
      </c>
      <c r="D79" s="1216"/>
      <c r="E79" s="1216"/>
      <c r="F79" s="478">
        <f ca="1">SUM(OFFSET(SumaIBV,0,4),OFFSET(SumaIIBV,0,4),OFFSET(SumaIIIBV,0,4))</f>
        <v>0</v>
      </c>
      <c r="G79" s="478">
        <f ca="1">SUM(OFFSET(SumaIBV,0,5),OFFSET(SumaIIBV,0,5),OFFSET(SumaIIIBV,0,5))</f>
        <v>0</v>
      </c>
      <c r="H79" s="478">
        <f ca="1">SUM(OFFSET(SumaIBV,0,6),OFFSET(SumaIIBV,0,6),OFFSET(SumaIIIBV,0,6))</f>
        <v>0</v>
      </c>
      <c r="I79" s="478">
        <f ca="1">SUM(OFFSET(SumaIBV,0,7),OFFSET(SumaIIBV,0,7),OFFSET(SumaIIIBV,0,7))</f>
        <v>0</v>
      </c>
      <c r="J79" s="478">
        <f ca="1">SUM(OFFSET(SumaIBV,0,8),OFFSET(SumaIIBV,0,8),OFFSET(SumaIIIBV,0,8))</f>
        <v>0</v>
      </c>
      <c r="K79" s="478">
        <f ca="1">SUM(OFFSET(SumaIBV,0,9),OFFSET(SumaIIBV,0,9),OFFSET(SumaIIIBV,0,9))</f>
        <v>0</v>
      </c>
      <c r="L79" s="478">
        <f ca="1">SUM(OFFSET(SumaIBV,0,10),OFFSET(SumaIIBV,0,10),OFFSET(SumaIIIBV,0,10))</f>
        <v>0</v>
      </c>
      <c r="M79" s="478">
        <f ca="1">SUM(OFFSET(SumaIBV,0,11),OFFSET(SumaIIBV,0,11),OFFSET(SumaIIIBV,0,11))</f>
        <v>0</v>
      </c>
      <c r="N79" s="478">
        <f ca="1">SUM(OFFSET(SumaIBV,0,12),OFFSET(SumaIIBV,0,12),OFFSET(SumaIIIBV,0,12))</f>
        <v>0</v>
      </c>
      <c r="O79" s="519"/>
    </row>
    <row r="80" spans="1:15" ht="12" customHeight="1">
      <c r="A80" s="14"/>
      <c r="B80" s="467"/>
      <c r="C80" s="1202" t="s">
        <v>245</v>
      </c>
      <c r="D80" s="1203"/>
      <c r="E80" s="1203"/>
      <c r="F80" s="1203"/>
      <c r="G80" s="1203"/>
      <c r="H80" s="1203"/>
      <c r="I80" s="1203"/>
      <c r="J80" s="1203"/>
      <c r="K80" s="1203"/>
      <c r="L80" s="1203"/>
      <c r="M80" s="1203"/>
      <c r="N80" s="1203"/>
      <c r="O80" s="1204"/>
    </row>
    <row r="81" spans="1:17" ht="12" customHeight="1">
      <c r="A81" s="14"/>
      <c r="B81" s="476" t="s">
        <v>243</v>
      </c>
      <c r="C81" s="479" t="s">
        <v>701</v>
      </c>
      <c r="D81" s="497" t="s">
        <v>6</v>
      </c>
      <c r="E81" s="513"/>
      <c r="F81" s="478">
        <f ca="1">IF($D81&gt;0,SUMIF($O$7:OFFSET(SumaIIIBV,0,13),$D81,F$7:OFFSET(SumaIIIBV,0,4)),0)</f>
        <v>0</v>
      </c>
      <c r="G81" s="478">
        <f ca="1">IF($D81&gt;0,SUMIF($O$7:OFFSET(SumaIIIBV,0,13),$D81,G$7:OFFSET(SumaIIIBV,0,5)),0)</f>
        <v>0</v>
      </c>
      <c r="H81" s="478">
        <f ca="1">IF($D81&gt;0,SUMIF($O$7:OFFSET(SumaIIIBV,0,13),$D81,H$7:OFFSET(SumaIIIBV,0,6)),0)</f>
        <v>0</v>
      </c>
      <c r="I81" s="478">
        <f ca="1">IF($D81&gt;0,SUMIF($O$7:OFFSET(SumaIIIBV,0,13),$D81,I$7:OFFSET(SumaIIIBV,0,7)),0)</f>
        <v>0</v>
      </c>
      <c r="J81" s="478">
        <f ca="1">IF($D81&gt;0,SUMIF($O$7:OFFSET(SumaIIIBV,0,13),$D81,J$7:OFFSET(SumaIIIBV,0,8)),0)</f>
        <v>0</v>
      </c>
      <c r="K81" s="478">
        <f ca="1">IF($D81&gt;0,SUMIF($O$7:OFFSET(SumaIIIBV,0,13),$D81,K$7:OFFSET(SumaIIIBV,0,9)),0)</f>
        <v>0</v>
      </c>
      <c r="L81" s="478">
        <f ca="1">IF($D81&gt;0,SUMIF($O$7:OFFSET(SumaIIIBV,0,13),$D81,L$7:OFFSET(SumaIIIBV,0,10)),0)</f>
        <v>0</v>
      </c>
      <c r="M81" s="478">
        <f ca="1">IF($D81&gt;0,SUMIF($O$7:OFFSET(SumaIIIBV,0,13),$D81,M$7:OFFSET(SumaIIIBV,0,11)),0)</f>
        <v>0</v>
      </c>
      <c r="N81" s="478">
        <f ca="1">IF($D81&gt;0,SUMIF($O$7:OFFSET(SumaIIIBV,0,13),$D81,N$7:OFFSET(SumaIIIBV,0,12)),0)</f>
        <v>0</v>
      </c>
      <c r="O81" s="519"/>
    </row>
    <row r="82" spans="1:17" ht="12" customHeight="1">
      <c r="A82" s="14"/>
      <c r="B82" s="476" t="s">
        <v>246</v>
      </c>
      <c r="C82" s="479" t="s">
        <v>701</v>
      </c>
      <c r="D82" s="497" t="s">
        <v>6</v>
      </c>
      <c r="E82" s="513"/>
      <c r="F82" s="478">
        <f ca="1">IF($D82&gt;0,SUMIF($O$7:OFFSET(SumaIIIBV,0,13),$D82,F$7:OFFSET(SumaIIIBV,0,4)),0)</f>
        <v>0</v>
      </c>
      <c r="G82" s="478">
        <f ca="1">IF($D82&gt;0,SUMIF($O$7:OFFSET(SumaIIIBV,0,13),$D82,G$7:OFFSET(SumaIIIBV,0,5)),0)</f>
        <v>0</v>
      </c>
      <c r="H82" s="478">
        <f ca="1">IF($D82&gt;0,SUMIF($O$7:OFFSET(SumaIIIBV,0,13),$D82,H$7:OFFSET(SumaIIIBV,0,6)),0)</f>
        <v>0</v>
      </c>
      <c r="I82" s="478">
        <f ca="1">IF($D82&gt;0,SUMIF($O$7:OFFSET(SumaIIIBV,0,13),$D82,I$7:OFFSET(SumaIIIBV,0,7)),0)</f>
        <v>0</v>
      </c>
      <c r="J82" s="478">
        <f ca="1">IF($D82&gt;0,SUMIF($O$7:OFFSET(SumaIIIBV,0,13),$D82,J$7:OFFSET(SumaIIIBV,0,8)),0)</f>
        <v>0</v>
      </c>
      <c r="K82" s="478">
        <f ca="1">IF($D82&gt;0,SUMIF($O$7:OFFSET(SumaIIIBV,0,13),$D82,K$7:OFFSET(SumaIIIBV,0,9)),0)</f>
        <v>0</v>
      </c>
      <c r="L82" s="478">
        <f ca="1">IF($D82&gt;0,SUMIF($O$7:OFFSET(SumaIIIBV,0,13),$D82,L$7:OFFSET(SumaIIIBV,0,10)),0)</f>
        <v>0</v>
      </c>
      <c r="M82" s="478">
        <f ca="1">IF($D82&gt;0,SUMIF($O$7:OFFSET(SumaIIIBV,0,13),$D82,M$7:OFFSET(SumaIIIBV,0,11)),0)</f>
        <v>0</v>
      </c>
      <c r="N82" s="478">
        <f ca="1">IF($D82&gt;0,SUMIF($O$7:OFFSET(SumaIIIBV,0,13),$D82,N$7:OFFSET(SumaIIIBV,0,12)),0)</f>
        <v>0</v>
      </c>
      <c r="O82" s="519"/>
    </row>
    <row r="83" spans="1:17" s="472" customFormat="1" ht="12" customHeight="1">
      <c r="A83" s="470"/>
      <c r="B83" s="476" t="s">
        <v>6</v>
      </c>
      <c r="C83" s="480"/>
      <c r="D83" s="497"/>
      <c r="E83" s="514"/>
      <c r="F83" s="478">
        <f ca="1">IF($D83&gt;0,SUMIF($O$7:OFFSET(SumaIIIBV,0,13),$D83,F$7:OFFSET(SumaIIIBV,0,4)),0)</f>
        <v>0</v>
      </c>
      <c r="G83" s="478">
        <f ca="1">IF($D83&gt;0,SUMIF($O$7:OFFSET(SumaIIIBV,0,13),$D83,G$7:OFFSET(SumaIIIBV,0,5)),0)</f>
        <v>0</v>
      </c>
      <c r="H83" s="478">
        <f ca="1">IF($D83&gt;0,SUMIF($O$7:OFFSET(SumaIIIBV,0,13),$D83,H$7:OFFSET(SumaIIIBV,0,6)),0)</f>
        <v>0</v>
      </c>
      <c r="I83" s="478">
        <f ca="1">IF($D83&gt;0,SUMIF($O$7:OFFSET(SumaIIIBV,0,13),$D83,I$7:OFFSET(SumaIIIBV,0,7)),0)</f>
        <v>0</v>
      </c>
      <c r="J83" s="478">
        <f ca="1">IF($D83&gt;0,SUMIF($O$7:OFFSET(SumaIIIBV,0,13),$D83,J$7:OFFSET(SumaIIIBV,0,8)),0)</f>
        <v>0</v>
      </c>
      <c r="K83" s="478">
        <f ca="1">IF($D83&gt;0,SUMIF($O$7:OFFSET(SumaIIIBV,0,13),$D83,K$7:OFFSET(SumaIIIBV,0,9)),0)</f>
        <v>0</v>
      </c>
      <c r="L83" s="478">
        <f ca="1">IF($D83&gt;0,SUMIF($O$7:OFFSET(SumaIIIBV,0,13),$D83,L$7:OFFSET(SumaIIIBV,0,10)),0)</f>
        <v>0</v>
      </c>
      <c r="M83" s="478">
        <f ca="1">IF($D83&gt;0,SUMIF($O$7:OFFSET(SumaIIIBV,0,13),$D83,M$7:OFFSET(SumaIIIBV,0,11)),0)</f>
        <v>0</v>
      </c>
      <c r="N83" s="478">
        <f ca="1">IF($D83&gt;0,SUMIF($O$7:OFFSET(SumaIIIBV,0,13),$D83,N$7:OFFSET(SumaIIIBV,0,12)),0)</f>
        <v>0</v>
      </c>
      <c r="O83" s="520"/>
    </row>
    <row r="84" spans="1:17" ht="9.75" customHeight="1">
      <c r="A84" s="14"/>
      <c r="B84" s="1217"/>
      <c r="C84" s="1217"/>
      <c r="D84" s="1217"/>
      <c r="E84" s="1217"/>
      <c r="F84" s="1217"/>
      <c r="G84" s="1217"/>
      <c r="H84" s="1217"/>
      <c r="I84" s="1217"/>
      <c r="J84" s="1217"/>
      <c r="K84" s="1217"/>
      <c r="L84" s="1217"/>
      <c r="M84" s="1217"/>
      <c r="N84" s="464"/>
      <c r="O84" s="464"/>
      <c r="Q84" s="525" t="s">
        <v>708</v>
      </c>
    </row>
    <row r="85" spans="1:17" ht="12">
      <c r="A85" s="14"/>
      <c r="B85" s="1218" t="s">
        <v>463</v>
      </c>
      <c r="C85" s="1218"/>
      <c r="D85" s="1218"/>
      <c r="E85" s="1218"/>
      <c r="F85" s="1218"/>
      <c r="G85" s="1218"/>
      <c r="H85" s="1218"/>
      <c r="I85" s="1218"/>
      <c r="J85" s="1218"/>
      <c r="K85" s="511"/>
      <c r="L85" s="511"/>
      <c r="M85" s="511"/>
      <c r="N85" s="511"/>
      <c r="O85" s="511"/>
      <c r="Q85" s="530" t="s">
        <v>709</v>
      </c>
    </row>
    <row r="86" spans="1:17" ht="12" customHeight="1">
      <c r="A86" s="14"/>
      <c r="B86" s="1212" t="s">
        <v>464</v>
      </c>
      <c r="C86" s="1212"/>
      <c r="D86" s="1212"/>
      <c r="E86" s="1212"/>
      <c r="F86" s="1212"/>
      <c r="G86" s="1212"/>
      <c r="H86" s="1212"/>
      <c r="I86" s="1212"/>
      <c r="J86" s="13"/>
      <c r="K86" s="13"/>
      <c r="L86" s="2"/>
      <c r="M86" s="2"/>
      <c r="N86" s="2"/>
      <c r="O86" s="2"/>
    </row>
    <row r="87" spans="1:17">
      <c r="A87" s="14"/>
      <c r="B87" s="13" t="s">
        <v>465</v>
      </c>
      <c r="C87" s="13"/>
      <c r="D87" s="2"/>
      <c r="E87" s="515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77"/>
    </row>
  </sheetData>
  <sheetProtection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2014-2020_19.2/3/z&amp;R&amp;8Strona &amp;P z &amp;N</oddFooter>
      </headerFooter>
    </customSheetView>
  </customSheetViews>
  <mergeCells count="48">
    <mergeCell ref="B86:I86"/>
    <mergeCell ref="C74:O74"/>
    <mergeCell ref="B78:E78"/>
    <mergeCell ref="C79:E79"/>
    <mergeCell ref="C80:O80"/>
    <mergeCell ref="B84:M84"/>
    <mergeCell ref="B85:J85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C20:E20"/>
    <mergeCell ref="C21:O21"/>
    <mergeCell ref="C25:E25"/>
    <mergeCell ref="C26:O26"/>
    <mergeCell ref="C30:E30"/>
    <mergeCell ref="C31:O31"/>
    <mergeCell ref="C35:E35"/>
    <mergeCell ref="C36:O36"/>
    <mergeCell ref="C40:E40"/>
    <mergeCell ref="C41:O41"/>
    <mergeCell ref="C45:E45"/>
    <mergeCell ref="C46:O46"/>
    <mergeCell ref="C50:E50"/>
    <mergeCell ref="C51:O51"/>
    <mergeCell ref="C55:E5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/>
    <dataValidation type="decimal" operator="greaterThanOrEqual" allowBlank="1" showInputMessage="1" showErrorMessage="1" sqref="E59:E61 E64:E66 E69:E71 E75:E77 E7:E9 E12:E14 E17:E19 E22:E24 E27:E29 E32:E34 E37:E39 E42:E44 E47:E49 E52:E5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2"/>
  <headerFooter alignWithMargins="0">
    <oddFooter>&amp;L&amp;8PROW 2014-2020_19.2/4z&amp;R&amp;8Strona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J17"/>
  <sheetViews>
    <sheetView showGridLines="0" view="pageBreakPreview" zoomScaleSheetLayoutView="100" zoomScalePageLayoutView="110" workbookViewId="0">
      <selection activeCell="G13" sqref="G13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19" t="s">
        <v>336</v>
      </c>
      <c r="B1" s="1219"/>
      <c r="C1" s="1219"/>
      <c r="D1" s="1219"/>
      <c r="E1" s="1219"/>
      <c r="F1" s="1219"/>
      <c r="G1" s="1219"/>
      <c r="H1" s="1220"/>
    </row>
    <row r="2" spans="1:10" ht="66" customHeight="1">
      <c r="A2" s="393" t="s">
        <v>568</v>
      </c>
      <c r="B2" s="393" t="s">
        <v>105</v>
      </c>
      <c r="C2" s="391" t="s">
        <v>279</v>
      </c>
      <c r="D2" s="393" t="s">
        <v>7</v>
      </c>
      <c r="E2" s="393" t="s">
        <v>358</v>
      </c>
      <c r="F2" s="393" t="s">
        <v>106</v>
      </c>
      <c r="G2" s="393" t="s">
        <v>107</v>
      </c>
      <c r="H2" s="393" t="s">
        <v>163</v>
      </c>
    </row>
    <row r="3" spans="1:10" ht="12.75" customHeight="1">
      <c r="A3" s="392">
        <v>1</v>
      </c>
      <c r="B3" s="421">
        <v>2</v>
      </c>
      <c r="C3" s="421">
        <v>3</v>
      </c>
      <c r="D3" s="392">
        <v>4</v>
      </c>
      <c r="E3" s="392">
        <v>5</v>
      </c>
      <c r="F3" s="392">
        <v>6</v>
      </c>
      <c r="G3" s="392">
        <v>7</v>
      </c>
      <c r="H3" s="392">
        <v>8</v>
      </c>
    </row>
    <row r="4" spans="1:10" ht="33.950000000000003" customHeight="1">
      <c r="A4" s="410"/>
      <c r="B4" s="481"/>
      <c r="C4" s="410"/>
      <c r="D4" s="410"/>
      <c r="E4" s="484"/>
      <c r="F4" s="484"/>
      <c r="G4" s="485">
        <f>E4*F4</f>
        <v>0</v>
      </c>
      <c r="H4" s="481"/>
    </row>
    <row r="5" spans="1:10" ht="33.950000000000003" customHeight="1">
      <c r="A5" s="410"/>
      <c r="B5" s="481"/>
      <c r="C5" s="410"/>
      <c r="D5" s="410"/>
      <c r="E5" s="484"/>
      <c r="F5" s="484"/>
      <c r="G5" s="485">
        <f t="shared" ref="G5:G13" si="0">E5*F5</f>
        <v>0</v>
      </c>
      <c r="H5" s="481"/>
    </row>
    <row r="6" spans="1:10" ht="33.950000000000003" customHeight="1">
      <c r="A6" s="410"/>
      <c r="B6" s="481"/>
      <c r="C6" s="410"/>
      <c r="D6" s="410"/>
      <c r="E6" s="484"/>
      <c r="F6" s="484"/>
      <c r="G6" s="485">
        <f t="shared" si="0"/>
        <v>0</v>
      </c>
      <c r="H6" s="481"/>
    </row>
    <row r="7" spans="1:10" ht="33.950000000000003" customHeight="1">
      <c r="A7" s="410"/>
      <c r="B7" s="481"/>
      <c r="C7" s="410"/>
      <c r="D7" s="410"/>
      <c r="E7" s="484"/>
      <c r="F7" s="484"/>
      <c r="G7" s="485">
        <f t="shared" si="0"/>
        <v>0</v>
      </c>
      <c r="H7" s="481"/>
    </row>
    <row r="8" spans="1:10" ht="33.950000000000003" customHeight="1">
      <c r="A8" s="410"/>
      <c r="B8" s="481"/>
      <c r="C8" s="410"/>
      <c r="D8" s="410"/>
      <c r="E8" s="484"/>
      <c r="F8" s="484"/>
      <c r="G8" s="485">
        <f t="shared" si="0"/>
        <v>0</v>
      </c>
      <c r="H8" s="481"/>
    </row>
    <row r="9" spans="1:10" ht="33.950000000000003" customHeight="1">
      <c r="A9" s="410"/>
      <c r="B9" s="481"/>
      <c r="C9" s="410"/>
      <c r="D9" s="410"/>
      <c r="E9" s="484"/>
      <c r="F9" s="484"/>
      <c r="G9" s="485">
        <f t="shared" si="0"/>
        <v>0</v>
      </c>
      <c r="H9" s="481"/>
    </row>
    <row r="10" spans="1:10" ht="33.950000000000003" customHeight="1">
      <c r="A10" s="410"/>
      <c r="B10" s="481"/>
      <c r="C10" s="410"/>
      <c r="D10" s="410"/>
      <c r="E10" s="484"/>
      <c r="F10" s="484"/>
      <c r="G10" s="485">
        <f t="shared" si="0"/>
        <v>0</v>
      </c>
      <c r="H10" s="481"/>
    </row>
    <row r="11" spans="1:10" ht="33.950000000000003" customHeight="1">
      <c r="A11" s="410"/>
      <c r="B11" s="481"/>
      <c r="C11" s="410"/>
      <c r="D11" s="410"/>
      <c r="E11" s="484"/>
      <c r="F11" s="484"/>
      <c r="G11" s="485">
        <f t="shared" si="0"/>
        <v>0</v>
      </c>
      <c r="H11" s="481"/>
    </row>
    <row r="12" spans="1:10" ht="33.950000000000003" customHeight="1">
      <c r="A12" s="410"/>
      <c r="B12" s="481"/>
      <c r="C12" s="410"/>
      <c r="D12" s="410"/>
      <c r="E12" s="484"/>
      <c r="F12" s="484"/>
      <c r="G12" s="485">
        <f t="shared" si="0"/>
        <v>0</v>
      </c>
      <c r="H12" s="481"/>
    </row>
    <row r="13" spans="1:10" s="1" customFormat="1" ht="33.950000000000003" customHeight="1">
      <c r="A13" s="410"/>
      <c r="B13" s="482"/>
      <c r="C13" s="410"/>
      <c r="D13" s="483"/>
      <c r="E13" s="486"/>
      <c r="F13" s="486"/>
      <c r="G13" s="485">
        <f t="shared" si="0"/>
        <v>0</v>
      </c>
      <c r="H13" s="482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85">
        <f ca="1">SUM(G4:OFFSET(RazemBVI,-1,6))</f>
        <v>0</v>
      </c>
      <c r="H14" s="5"/>
      <c r="J14" s="532" t="s">
        <v>708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22" customFormat="1">
      <c r="A16" s="62" t="s">
        <v>569</v>
      </c>
      <c r="B16" s="62"/>
      <c r="C16" s="62"/>
      <c r="D16" s="62"/>
      <c r="E16" s="62"/>
      <c r="F16" s="62"/>
      <c r="G16" s="62"/>
      <c r="H16" s="62"/>
      <c r="J16" s="530" t="s">
        <v>709</v>
      </c>
    </row>
    <row r="17" s="422" customFormat="1"/>
  </sheetData>
  <sheetProtection formatCells="0" formatColumns="0" formatRows="0" insertRows="0" deleteRows="0"/>
  <customSheetViews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2014-2020_19.2/3/z&amp;R&amp;8Strona &amp;P z &amp;N</oddFooter>
      </headerFooter>
    </customSheetView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2014-2020_19.2/3.1/r&amp;R&amp;8Strona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3"/>
  <headerFooter alignWithMargins="0">
    <oddFooter>&amp;L&amp;8PROW 2014-2020_19.2/4z&amp;R&amp;8Strona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/>
  <dimension ref="A1:J64"/>
  <sheetViews>
    <sheetView showGridLines="0" view="pageBreakPreview" topLeftCell="A10" zoomScaleSheetLayoutView="100" zoomScalePageLayoutView="120" workbookViewId="0">
      <selection activeCell="B18" sqref="B18"/>
    </sheetView>
  </sheetViews>
  <sheetFormatPr defaultColWidth="9.140625" defaultRowHeight="15" customHeight="1"/>
  <cols>
    <col min="1" max="1" width="4.7109375" style="416" customWidth="1"/>
    <col min="2" max="2" width="79.85546875" style="418" customWidth="1"/>
    <col min="3" max="3" width="13" style="416" customWidth="1"/>
    <col min="4" max="4" width="9.5703125" style="416" customWidth="1"/>
    <col min="5" max="5" width="6.7109375" style="362" customWidth="1"/>
    <col min="6" max="16384" width="9.140625" style="362"/>
  </cols>
  <sheetData>
    <row r="1" spans="1:4" ht="15.95" customHeight="1">
      <c r="A1" s="1227" t="s">
        <v>337</v>
      </c>
      <c r="B1" s="1227"/>
      <c r="C1" s="1227"/>
      <c r="D1" s="1227"/>
    </row>
    <row r="2" spans="1:4" ht="15.95" customHeight="1">
      <c r="A2" s="1229" t="s">
        <v>109</v>
      </c>
      <c r="B2" s="1229"/>
      <c r="C2" s="1228" t="s">
        <v>86</v>
      </c>
      <c r="D2" s="1228"/>
    </row>
    <row r="3" spans="1:4" ht="15.95" customHeight="1">
      <c r="A3" s="396" t="s">
        <v>5</v>
      </c>
      <c r="B3" s="398" t="s">
        <v>17</v>
      </c>
      <c r="C3" s="396" t="s">
        <v>462</v>
      </c>
      <c r="D3" s="404" t="s">
        <v>15</v>
      </c>
    </row>
    <row r="4" spans="1:4" ht="15.95" customHeight="1">
      <c r="A4" s="455" t="s">
        <v>686</v>
      </c>
      <c r="B4" s="1223" t="s">
        <v>685</v>
      </c>
      <c r="C4" s="1223"/>
      <c r="D4" s="1224"/>
    </row>
    <row r="5" spans="1:4" ht="15.95" customHeight="1">
      <c r="A5" s="394" t="s">
        <v>687</v>
      </c>
      <c r="B5" s="397" t="s">
        <v>342</v>
      </c>
      <c r="C5" s="1230" t="s">
        <v>86</v>
      </c>
      <c r="D5" s="1231"/>
    </row>
    <row r="6" spans="1:4" ht="30" customHeight="1">
      <c r="A6" s="395" t="s">
        <v>9</v>
      </c>
      <c r="B6" s="458" t="s">
        <v>623</v>
      </c>
      <c r="C6" s="67" t="s">
        <v>86</v>
      </c>
      <c r="D6" s="533" t="str">
        <f>IF(C6="ND",0,"")</f>
        <v/>
      </c>
    </row>
    <row r="7" spans="1:4" ht="30" customHeight="1">
      <c r="A7" s="404" t="s">
        <v>11</v>
      </c>
      <c r="B7" s="691" t="s">
        <v>747</v>
      </c>
      <c r="C7" s="67" t="s">
        <v>86</v>
      </c>
      <c r="D7" s="533" t="str">
        <f>IF(C7="ND",0,"")</f>
        <v/>
      </c>
    </row>
    <row r="8" spans="1:4" ht="30" customHeight="1">
      <c r="A8" s="459" t="s">
        <v>461</v>
      </c>
      <c r="B8" s="400" t="s">
        <v>193</v>
      </c>
      <c r="C8" s="1221" t="s">
        <v>86</v>
      </c>
      <c r="D8" s="1222"/>
    </row>
    <row r="9" spans="1:4" ht="39.950000000000003" customHeight="1">
      <c r="A9" s="394" t="s">
        <v>9</v>
      </c>
      <c r="B9" s="397" t="s">
        <v>622</v>
      </c>
      <c r="C9" s="67" t="s">
        <v>86</v>
      </c>
      <c r="D9" s="533" t="str">
        <f>IF(C9="ND",0,"")</f>
        <v/>
      </c>
    </row>
    <row r="10" spans="1:4" ht="54.95" customHeight="1">
      <c r="A10" s="395" t="s">
        <v>11</v>
      </c>
      <c r="B10" s="458" t="s">
        <v>621</v>
      </c>
      <c r="C10" s="67" t="s">
        <v>86</v>
      </c>
      <c r="D10" s="533" t="str">
        <f>IF(C10="ND",0,"")</f>
        <v/>
      </c>
    </row>
    <row r="11" spans="1:4" ht="54.95" customHeight="1">
      <c r="A11" s="396" t="s">
        <v>8</v>
      </c>
      <c r="B11" s="398" t="s">
        <v>620</v>
      </c>
      <c r="C11" s="67" t="s">
        <v>86</v>
      </c>
      <c r="D11" s="533" t="str">
        <f>IF(C11="ND",0,"")</f>
        <v/>
      </c>
    </row>
    <row r="12" spans="1:4" ht="15" customHeight="1">
      <c r="A12" s="455" t="s">
        <v>688</v>
      </c>
      <c r="B12" s="400" t="s">
        <v>682</v>
      </c>
      <c r="C12" s="1221" t="s">
        <v>86</v>
      </c>
      <c r="D12" s="1222"/>
    </row>
    <row r="13" spans="1:4" ht="30" customHeight="1">
      <c r="A13" s="394" t="s">
        <v>9</v>
      </c>
      <c r="B13" s="397" t="s">
        <v>619</v>
      </c>
      <c r="C13" s="67" t="s">
        <v>86</v>
      </c>
      <c r="D13" s="533" t="str">
        <f>IF(C13="ND",0,"")</f>
        <v/>
      </c>
    </row>
    <row r="14" spans="1:4" ht="54.95" customHeight="1">
      <c r="A14" s="396" t="s">
        <v>11</v>
      </c>
      <c r="B14" s="398" t="s">
        <v>616</v>
      </c>
      <c r="C14" s="67" t="s">
        <v>86</v>
      </c>
      <c r="D14" s="533" t="str">
        <f>IF(C14="ND",0,"")</f>
        <v/>
      </c>
    </row>
    <row r="15" spans="1:4" ht="30" customHeight="1">
      <c r="A15" s="455" t="s">
        <v>689</v>
      </c>
      <c r="B15" s="400" t="s">
        <v>617</v>
      </c>
      <c r="C15" s="1221" t="s">
        <v>86</v>
      </c>
      <c r="D15" s="1222"/>
    </row>
    <row r="16" spans="1:4" ht="39.950000000000003" customHeight="1">
      <c r="A16" s="399" t="s">
        <v>9</v>
      </c>
      <c r="B16" s="401" t="s">
        <v>618</v>
      </c>
      <c r="C16" s="402" t="s">
        <v>86</v>
      </c>
      <c r="D16" s="533" t="str">
        <f>IF(C16="ND",0,"")</f>
        <v/>
      </c>
    </row>
    <row r="17" spans="1:4" ht="15" customHeight="1">
      <c r="A17" s="459" t="s">
        <v>168</v>
      </c>
      <c r="B17" s="1225" t="s">
        <v>276</v>
      </c>
      <c r="C17" s="1225"/>
      <c r="D17" s="1226"/>
    </row>
    <row r="18" spans="1:4" ht="39.950000000000003" customHeight="1">
      <c r="A18" s="405" t="s">
        <v>690</v>
      </c>
      <c r="B18" s="397" t="s">
        <v>615</v>
      </c>
      <c r="C18" s="403" t="s">
        <v>86</v>
      </c>
      <c r="D18" s="533" t="str">
        <f t="shared" ref="D18:D29" si="0">IF(C18="ND",0,"")</f>
        <v/>
      </c>
    </row>
    <row r="19" spans="1:4" ht="39.950000000000003" customHeight="1">
      <c r="A19" s="406" t="s">
        <v>691</v>
      </c>
      <c r="B19" s="458" t="s">
        <v>614</v>
      </c>
      <c r="C19" s="67" t="s">
        <v>86</v>
      </c>
      <c r="D19" s="533" t="str">
        <f t="shared" si="0"/>
        <v/>
      </c>
    </row>
    <row r="20" spans="1:4" ht="30" customHeight="1">
      <c r="A20" s="406" t="s">
        <v>692</v>
      </c>
      <c r="B20" s="458" t="s">
        <v>613</v>
      </c>
      <c r="C20" s="67" t="s">
        <v>86</v>
      </c>
      <c r="D20" s="533" t="str">
        <f t="shared" si="0"/>
        <v/>
      </c>
    </row>
    <row r="21" spans="1:4" ht="39.950000000000003" customHeight="1">
      <c r="A21" s="395" t="s">
        <v>11</v>
      </c>
      <c r="B21" s="458" t="s">
        <v>612</v>
      </c>
      <c r="C21" s="67" t="s">
        <v>86</v>
      </c>
      <c r="D21" s="533" t="str">
        <f t="shared" si="0"/>
        <v/>
      </c>
    </row>
    <row r="22" spans="1:4" ht="71.45" customHeight="1">
      <c r="A22" s="395" t="s">
        <v>8</v>
      </c>
      <c r="B22" s="458" t="s">
        <v>667</v>
      </c>
      <c r="C22" s="67" t="s">
        <v>86</v>
      </c>
      <c r="D22" s="533" t="str">
        <f t="shared" si="0"/>
        <v/>
      </c>
    </row>
    <row r="23" spans="1:4" ht="42" customHeight="1">
      <c r="A23" s="395" t="s">
        <v>12</v>
      </c>
      <c r="B23" s="692" t="s">
        <v>942</v>
      </c>
      <c r="C23" s="67" t="s">
        <v>86</v>
      </c>
      <c r="D23" s="533" t="str">
        <f t="shared" si="0"/>
        <v/>
      </c>
    </row>
    <row r="24" spans="1:4" ht="30" customHeight="1">
      <c r="A24" s="395" t="s">
        <v>0</v>
      </c>
      <c r="B24" s="458" t="s">
        <v>419</v>
      </c>
      <c r="C24" s="67" t="s">
        <v>86</v>
      </c>
      <c r="D24" s="533" t="str">
        <f t="shared" si="0"/>
        <v/>
      </c>
    </row>
    <row r="25" spans="1:4" ht="30" customHeight="1">
      <c r="A25" s="395" t="s">
        <v>87</v>
      </c>
      <c r="B25" s="458" t="s">
        <v>517</v>
      </c>
      <c r="C25" s="67" t="s">
        <v>86</v>
      </c>
      <c r="D25" s="533" t="str">
        <f t="shared" si="0"/>
        <v/>
      </c>
    </row>
    <row r="26" spans="1:4" ht="39.950000000000003" customHeight="1">
      <c r="A26" s="395" t="s">
        <v>776</v>
      </c>
      <c r="B26" s="458" t="s">
        <v>518</v>
      </c>
      <c r="C26" s="67" t="s">
        <v>86</v>
      </c>
      <c r="D26" s="533" t="str">
        <f t="shared" si="0"/>
        <v/>
      </c>
    </row>
    <row r="27" spans="1:4" ht="42" customHeight="1">
      <c r="A27" s="395" t="s">
        <v>777</v>
      </c>
      <c r="B27" s="549" t="s">
        <v>941</v>
      </c>
      <c r="C27" s="67" t="s">
        <v>86</v>
      </c>
      <c r="D27" s="533" t="str">
        <f t="shared" si="0"/>
        <v/>
      </c>
    </row>
    <row r="28" spans="1:4" ht="39" customHeight="1">
      <c r="A28" s="395" t="s">
        <v>89</v>
      </c>
      <c r="B28" s="458" t="s">
        <v>668</v>
      </c>
      <c r="C28" s="67" t="s">
        <v>86</v>
      </c>
      <c r="D28" s="533" t="str">
        <f t="shared" si="0"/>
        <v/>
      </c>
    </row>
    <row r="29" spans="1:4" ht="34.9" customHeight="1">
      <c r="A29" s="396" t="s">
        <v>90</v>
      </c>
      <c r="B29" s="398" t="s">
        <v>611</v>
      </c>
      <c r="C29" s="402" t="s">
        <v>86</v>
      </c>
      <c r="D29" s="533" t="str">
        <f t="shared" si="0"/>
        <v/>
      </c>
    </row>
    <row r="30" spans="1:4" ht="24" customHeight="1">
      <c r="A30" s="395" t="s">
        <v>91</v>
      </c>
      <c r="B30" s="1223" t="s">
        <v>504</v>
      </c>
      <c r="C30" s="1223"/>
      <c r="D30" s="1224"/>
    </row>
    <row r="31" spans="1:4" ht="49.9" customHeight="1">
      <c r="A31" s="394" t="s">
        <v>775</v>
      </c>
      <c r="B31" s="397" t="s">
        <v>610</v>
      </c>
      <c r="C31" s="403" t="s">
        <v>86</v>
      </c>
      <c r="D31" s="533" t="str">
        <f t="shared" ref="D31:D43" si="1">IF(C31="ND",0,"")</f>
        <v/>
      </c>
    </row>
    <row r="32" spans="1:4" ht="45.6" customHeight="1">
      <c r="A32" s="395" t="s">
        <v>778</v>
      </c>
      <c r="B32" s="458" t="s">
        <v>609</v>
      </c>
      <c r="C32" s="67" t="s">
        <v>86</v>
      </c>
      <c r="D32" s="533" t="str">
        <f t="shared" si="1"/>
        <v/>
      </c>
    </row>
    <row r="33" spans="1:6" ht="45" customHeight="1">
      <c r="A33" s="395" t="s">
        <v>779</v>
      </c>
      <c r="B33" s="458" t="s">
        <v>608</v>
      </c>
      <c r="C33" s="67" t="s">
        <v>86</v>
      </c>
      <c r="D33" s="533" t="str">
        <f t="shared" si="1"/>
        <v/>
      </c>
    </row>
    <row r="34" spans="1:6" ht="30" customHeight="1">
      <c r="A34" s="395" t="s">
        <v>780</v>
      </c>
      <c r="B34" s="458" t="s">
        <v>607</v>
      </c>
      <c r="C34" s="67" t="s">
        <v>86</v>
      </c>
      <c r="D34" s="533" t="str">
        <f t="shared" si="1"/>
        <v/>
      </c>
    </row>
    <row r="35" spans="1:6" s="416" customFormat="1" ht="65.099999999999994" customHeight="1">
      <c r="A35" s="395" t="s">
        <v>781</v>
      </c>
      <c r="B35" s="458" t="s">
        <v>693</v>
      </c>
      <c r="C35" s="67" t="s">
        <v>86</v>
      </c>
      <c r="D35" s="533" t="str">
        <f t="shared" si="1"/>
        <v/>
      </c>
    </row>
    <row r="36" spans="1:6" ht="54.95" customHeight="1">
      <c r="A36" s="395" t="s">
        <v>782</v>
      </c>
      <c r="B36" s="458" t="s">
        <v>505</v>
      </c>
      <c r="C36" s="67" t="s">
        <v>86</v>
      </c>
      <c r="D36" s="533" t="str">
        <f t="shared" si="1"/>
        <v/>
      </c>
      <c r="E36" s="414"/>
    </row>
    <row r="37" spans="1:6" ht="39.950000000000003" customHeight="1">
      <c r="A37" s="395" t="s">
        <v>93</v>
      </c>
      <c r="B37" s="458" t="s">
        <v>669</v>
      </c>
      <c r="C37" s="67" t="s">
        <v>86</v>
      </c>
      <c r="D37" s="533" t="str">
        <f t="shared" si="1"/>
        <v/>
      </c>
    </row>
    <row r="38" spans="1:6" ht="39.950000000000003" customHeight="1">
      <c r="A38" s="395" t="s">
        <v>94</v>
      </c>
      <c r="B38" s="458" t="s">
        <v>606</v>
      </c>
      <c r="C38" s="67" t="s">
        <v>86</v>
      </c>
      <c r="D38" s="533" t="str">
        <f t="shared" si="1"/>
        <v/>
      </c>
    </row>
    <row r="39" spans="1:6" ht="54.95" customHeight="1">
      <c r="A39" s="395" t="s">
        <v>95</v>
      </c>
      <c r="B39" s="458" t="s">
        <v>605</v>
      </c>
      <c r="C39" s="67" t="s">
        <v>86</v>
      </c>
      <c r="D39" s="533" t="str">
        <f t="shared" si="1"/>
        <v/>
      </c>
    </row>
    <row r="40" spans="1:6" ht="30" customHeight="1">
      <c r="A40" s="395" t="s">
        <v>96</v>
      </c>
      <c r="B40" s="458" t="s">
        <v>653</v>
      </c>
      <c r="C40" s="67" t="s">
        <v>86</v>
      </c>
      <c r="D40" s="533" t="str">
        <f t="shared" si="1"/>
        <v/>
      </c>
    </row>
    <row r="41" spans="1:6" ht="30" customHeight="1">
      <c r="A41" s="395" t="s">
        <v>97</v>
      </c>
      <c r="B41" s="458" t="s">
        <v>604</v>
      </c>
      <c r="C41" s="67" t="s">
        <v>86</v>
      </c>
      <c r="D41" s="533" t="str">
        <f t="shared" si="1"/>
        <v/>
      </c>
    </row>
    <row r="42" spans="1:6" ht="54.95" customHeight="1">
      <c r="A42" s="395" t="s">
        <v>98</v>
      </c>
      <c r="B42" s="458" t="s">
        <v>965</v>
      </c>
      <c r="C42" s="67" t="s">
        <v>86</v>
      </c>
      <c r="D42" s="533" t="str">
        <f t="shared" si="1"/>
        <v/>
      </c>
    </row>
    <row r="43" spans="1:6" ht="39.950000000000003" customHeight="1">
      <c r="A43" s="395" t="s">
        <v>99</v>
      </c>
      <c r="B43" s="458" t="s">
        <v>694</v>
      </c>
      <c r="C43" s="67" t="s">
        <v>86</v>
      </c>
      <c r="D43" s="533" t="str">
        <f t="shared" si="1"/>
        <v/>
      </c>
    </row>
    <row r="44" spans="1:6" ht="15" customHeight="1">
      <c r="A44" s="526" t="s">
        <v>783</v>
      </c>
      <c r="B44" s="461"/>
      <c r="C44" s="380" t="s">
        <v>13</v>
      </c>
      <c r="D44" s="534" t="str">
        <f>IF(B44&gt;"","Wpisz liczbę załączników","")</f>
        <v/>
      </c>
      <c r="E44" s="414"/>
    </row>
    <row r="45" spans="1:6" s="415" customFormat="1" ht="15" customHeight="1">
      <c r="A45" s="526" t="s">
        <v>784</v>
      </c>
      <c r="B45" s="456"/>
      <c r="C45" s="67" t="s">
        <v>13</v>
      </c>
      <c r="D45" s="534" t="str">
        <f>IF(B45&gt;"","Wpisz liczbę załączników","")</f>
        <v/>
      </c>
      <c r="E45" s="419"/>
    </row>
    <row r="46" spans="1:6" ht="15" customHeight="1">
      <c r="A46" s="395" t="s">
        <v>270</v>
      </c>
      <c r="B46" s="417" t="s">
        <v>110</v>
      </c>
      <c r="C46" s="1238" t="s">
        <v>86</v>
      </c>
      <c r="D46" s="1222"/>
      <c r="F46" s="532" t="s">
        <v>708</v>
      </c>
    </row>
    <row r="47" spans="1:6" ht="15" customHeight="1">
      <c r="A47" s="395" t="s">
        <v>9</v>
      </c>
      <c r="B47" s="458" t="s">
        <v>603</v>
      </c>
      <c r="C47" s="67" t="s">
        <v>86</v>
      </c>
      <c r="D47" s="533" t="str">
        <f>IF(C47="ND",0,"")</f>
        <v/>
      </c>
      <c r="F47" s="538" t="s">
        <v>709</v>
      </c>
    </row>
    <row r="48" spans="1:6" ht="30" customHeight="1">
      <c r="A48" s="395" t="s">
        <v>11</v>
      </c>
      <c r="B48" s="458" t="s">
        <v>602</v>
      </c>
      <c r="C48" s="67" t="s">
        <v>86</v>
      </c>
      <c r="D48" s="533" t="str">
        <f>IF(C48="ND",0,"")</f>
        <v/>
      </c>
    </row>
    <row r="49" spans="1:10" ht="30" customHeight="1">
      <c r="A49" s="395" t="s">
        <v>8</v>
      </c>
      <c r="B49" s="458" t="s">
        <v>601</v>
      </c>
      <c r="C49" s="67" t="s">
        <v>86</v>
      </c>
      <c r="D49" s="533" t="str">
        <f>IF(C49="ND",0,"")</f>
        <v/>
      </c>
    </row>
    <row r="50" spans="1:10" ht="110.1" customHeight="1">
      <c r="A50" s="395" t="s">
        <v>12</v>
      </c>
      <c r="B50" s="458" t="s">
        <v>670</v>
      </c>
      <c r="C50" s="67" t="s">
        <v>86</v>
      </c>
      <c r="D50" s="533" t="str">
        <f>IF(C50="ND",0,"")</f>
        <v/>
      </c>
    </row>
    <row r="51" spans="1:10" ht="39.950000000000003" customHeight="1">
      <c r="A51" s="395" t="s">
        <v>0</v>
      </c>
      <c r="B51" s="458" t="s">
        <v>600</v>
      </c>
      <c r="C51" s="67" t="s">
        <v>86</v>
      </c>
      <c r="D51" s="533" t="str">
        <f>IF(C51="ND",0,"")</f>
        <v/>
      </c>
    </row>
    <row r="52" spans="1:10" ht="30" customHeight="1">
      <c r="A52" s="693" t="s">
        <v>156</v>
      </c>
      <c r="B52" s="458" t="s">
        <v>966</v>
      </c>
      <c r="C52" s="1238" t="s">
        <v>86</v>
      </c>
      <c r="D52" s="1222"/>
    </row>
    <row r="53" spans="1:10" ht="41.45" customHeight="1">
      <c r="A53" s="693" t="s">
        <v>9</v>
      </c>
      <c r="B53" s="585" t="s">
        <v>978</v>
      </c>
      <c r="C53" s="67" t="s">
        <v>86</v>
      </c>
      <c r="D53" s="555"/>
    </row>
    <row r="54" spans="1:10" ht="30" customHeight="1">
      <c r="A54" s="693" t="s">
        <v>785</v>
      </c>
      <c r="B54" s="554" t="s">
        <v>967</v>
      </c>
      <c r="C54" s="67" t="s">
        <v>86</v>
      </c>
      <c r="D54" s="533" t="str">
        <f t="shared" ref="D54:D58" si="2">IF(C54="ND",0,"")</f>
        <v/>
      </c>
    </row>
    <row r="55" spans="1:10" ht="39.950000000000003" customHeight="1">
      <c r="A55" s="693" t="s">
        <v>786</v>
      </c>
      <c r="B55" s="458" t="s">
        <v>599</v>
      </c>
      <c r="C55" s="67" t="s">
        <v>86</v>
      </c>
      <c r="D55" s="533" t="str">
        <f t="shared" si="2"/>
        <v/>
      </c>
    </row>
    <row r="56" spans="1:10" ht="39.950000000000003" customHeight="1">
      <c r="A56" s="693" t="s">
        <v>8</v>
      </c>
      <c r="B56" s="458" t="s">
        <v>586</v>
      </c>
      <c r="C56" s="67" t="s">
        <v>86</v>
      </c>
      <c r="D56" s="533" t="str">
        <f t="shared" si="2"/>
        <v/>
      </c>
    </row>
    <row r="57" spans="1:10" ht="39.950000000000003" customHeight="1">
      <c r="A57" s="693" t="s">
        <v>12</v>
      </c>
      <c r="B57" s="458" t="s">
        <v>627</v>
      </c>
      <c r="C57" s="67" t="s">
        <v>86</v>
      </c>
      <c r="D57" s="533" t="str">
        <f t="shared" si="2"/>
        <v/>
      </c>
    </row>
    <row r="58" spans="1:10" ht="39.950000000000003" customHeight="1">
      <c r="A58" s="693" t="s">
        <v>0</v>
      </c>
      <c r="B58" s="458" t="s">
        <v>671</v>
      </c>
      <c r="C58" s="67" t="s">
        <v>86</v>
      </c>
      <c r="D58" s="533" t="str">
        <f t="shared" si="2"/>
        <v/>
      </c>
    </row>
    <row r="59" spans="1:10" ht="15" customHeight="1">
      <c r="A59" s="1234" t="s">
        <v>427</v>
      </c>
      <c r="B59" s="1224"/>
      <c r="C59" s="1238" t="s">
        <v>86</v>
      </c>
      <c r="D59" s="1222"/>
    </row>
    <row r="60" spans="1:10" ht="15" customHeight="1">
      <c r="A60" s="526" t="s">
        <v>9</v>
      </c>
      <c r="B60" s="461"/>
      <c r="C60" s="380" t="s">
        <v>13</v>
      </c>
      <c r="D60" s="534" t="str">
        <f>IF(B60&gt;"","Wpisz liczbę załączników","")</f>
        <v/>
      </c>
    </row>
    <row r="61" spans="1:10" s="415" customFormat="1" ht="15" customHeight="1">
      <c r="A61" s="413" t="s">
        <v>11</v>
      </c>
      <c r="B61" s="420"/>
      <c r="C61" s="402" t="s">
        <v>13</v>
      </c>
      <c r="D61" s="534" t="str">
        <f>IF(B61&gt;"","Wpisz liczbę załączników","")</f>
        <v/>
      </c>
      <c r="F61" s="532"/>
    </row>
    <row r="62" spans="1:10" ht="15" customHeight="1">
      <c r="A62" s="1236" t="s">
        <v>16</v>
      </c>
      <c r="B62" s="1237"/>
      <c r="C62" s="460"/>
      <c r="D62" s="487">
        <f>SUM(D6:D7,D9:D11,D13:D14,D16,D18:D24,D25:D29,D31:D37,D38:D45,D47:D51,D55:D58,D60:D61)</f>
        <v>0</v>
      </c>
      <c r="E62" s="198"/>
      <c r="F62" s="532" t="s">
        <v>708</v>
      </c>
      <c r="G62" s="198"/>
      <c r="H62" s="198"/>
      <c r="I62" s="198"/>
      <c r="J62" s="198"/>
    </row>
    <row r="63" spans="1:10" ht="67.5" customHeight="1">
      <c r="A63" s="1235" t="s">
        <v>977</v>
      </c>
      <c r="B63" s="1235"/>
      <c r="C63" s="1235"/>
      <c r="D63" s="1235"/>
      <c r="F63" s="532"/>
    </row>
    <row r="64" spans="1:10" ht="91.15" customHeight="1">
      <c r="A64" s="1232" t="s">
        <v>856</v>
      </c>
      <c r="B64" s="1233"/>
      <c r="C64" s="1233"/>
      <c r="D64" s="1233"/>
    </row>
  </sheetData>
  <sheetProtection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 D54:D58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2014-2020_19.2/3/z&amp;R&amp;8Strona &amp;P z &amp;N</oddFooter>
      </headerFooter>
    </customSheetView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2014-2020_19.2/3.1/r&amp;R&amp;8Strona &amp;P z &amp;N</oddFooter>
      </headerFooter>
    </customSheetView>
  </customSheetViews>
  <mergeCells count="17">
    <mergeCell ref="A64:D64"/>
    <mergeCell ref="B30:D30"/>
    <mergeCell ref="A59:B59"/>
    <mergeCell ref="A63:D63"/>
    <mergeCell ref="A62:B62"/>
    <mergeCell ref="C59:D59"/>
    <mergeCell ref="C52:D52"/>
    <mergeCell ref="C46:D46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14:C15 C31:C43 C8:C12 C18:C29 C46:C59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 D54:D5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2" orientation="portrait" errors="blank" r:id="rId3"/>
  <headerFooter alignWithMargins="0">
    <oddFooter>&amp;L&amp;8PROW 2014-2020_19.2/4z&amp;R&amp;8Strona &amp;P z &amp;N</oddFooter>
  </headerFooter>
  <rowBreaks count="2" manualBreakCount="2">
    <brk id="29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/>
  <dimension ref="A1:AM42"/>
  <sheetViews>
    <sheetView showGridLines="0" view="pageBreakPreview" zoomScale="110" zoomScaleNormal="85" zoomScaleSheetLayoutView="110" zoomScalePageLayoutView="120" workbookViewId="0">
      <selection activeCell="B15" sqref="B15:AL15"/>
    </sheetView>
  </sheetViews>
  <sheetFormatPr defaultColWidth="9.140625" defaultRowHeight="12.75"/>
  <cols>
    <col min="1" max="1" width="3.140625" style="219" customWidth="1"/>
    <col min="2" max="18" width="2.7109375" style="172" customWidth="1"/>
    <col min="19" max="19" width="2" style="172" customWidth="1"/>
    <col min="20" max="20" width="1.85546875" style="172" customWidth="1"/>
    <col min="21" max="28" width="2.85546875" style="172" customWidth="1"/>
    <col min="29" max="29" width="2.28515625" style="172" customWidth="1"/>
    <col min="30" max="35" width="2.85546875" style="172" customWidth="1"/>
    <col min="36" max="37" width="2.42578125" style="172" customWidth="1"/>
    <col min="38" max="38" width="2.7109375" style="172" customWidth="1"/>
    <col min="39" max="39" width="9.140625" style="181"/>
    <col min="40" max="16384" width="9.140625" style="172"/>
  </cols>
  <sheetData>
    <row r="1" spans="1:39" s="181" customFormat="1" ht="16.5" customHeight="1">
      <c r="A1" s="431" t="s">
        <v>495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223"/>
      <c r="AH1" s="223"/>
      <c r="AI1" s="223"/>
      <c r="AJ1" s="223"/>
      <c r="AK1" s="223"/>
    </row>
    <row r="2" spans="1:39" ht="3" customHeight="1">
      <c r="A2" s="433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202"/>
      <c r="AF2" s="202"/>
      <c r="AG2" s="202"/>
      <c r="AH2" s="203"/>
      <c r="AI2" s="203"/>
      <c r="AJ2" s="204"/>
      <c r="AK2" s="204"/>
      <c r="AL2" s="181"/>
    </row>
    <row r="3" spans="1:39" ht="24.95" customHeight="1">
      <c r="A3" s="434" t="s">
        <v>356</v>
      </c>
      <c r="B3" s="1246" t="s">
        <v>494</v>
      </c>
      <c r="C3" s="1246"/>
      <c r="D3" s="1246"/>
      <c r="E3" s="1246"/>
      <c r="F3" s="1246"/>
      <c r="G3" s="1246"/>
      <c r="H3" s="1246"/>
      <c r="I3" s="1246"/>
      <c r="J3" s="1246"/>
      <c r="K3" s="1246"/>
      <c r="L3" s="1246"/>
      <c r="M3" s="1246"/>
      <c r="N3" s="1246"/>
      <c r="O3" s="1246"/>
      <c r="P3" s="1246"/>
      <c r="Q3" s="1246"/>
      <c r="R3" s="1246"/>
      <c r="S3" s="1246"/>
      <c r="T3" s="1246"/>
      <c r="U3" s="1246"/>
      <c r="V3" s="1246"/>
      <c r="W3" s="1247"/>
      <c r="X3" s="1248">
        <f>B_IV!AB32</f>
        <v>0</v>
      </c>
      <c r="Y3" s="1249"/>
      <c r="Z3" s="1249"/>
      <c r="AA3" s="1249"/>
      <c r="AB3" s="1249"/>
      <c r="AC3" s="1249"/>
      <c r="AD3" s="1249"/>
      <c r="AE3" s="1249"/>
      <c r="AF3" s="1249"/>
      <c r="AG3" s="1249"/>
      <c r="AH3" s="1249"/>
      <c r="AI3" s="1250"/>
      <c r="AJ3" s="1245" t="s">
        <v>10</v>
      </c>
      <c r="AK3" s="1245"/>
      <c r="AL3" s="181"/>
    </row>
    <row r="4" spans="1:39" ht="3" customHeight="1">
      <c r="A4" s="433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5"/>
      <c r="AF4" s="204"/>
      <c r="AG4" s="204"/>
      <c r="AH4" s="204"/>
      <c r="AI4" s="204"/>
      <c r="AJ4" s="204"/>
      <c r="AK4" s="204"/>
      <c r="AL4" s="181"/>
    </row>
    <row r="5" spans="1:39" ht="24.95" customHeight="1">
      <c r="A5" s="435"/>
      <c r="B5" s="1245" t="s">
        <v>345</v>
      </c>
      <c r="C5" s="1245"/>
      <c r="D5" s="1245"/>
      <c r="E5" s="1252"/>
      <c r="F5" s="1176"/>
      <c r="G5" s="1251"/>
      <c r="H5" s="1251"/>
      <c r="I5" s="1251"/>
      <c r="J5" s="1251"/>
      <c r="K5" s="1251"/>
      <c r="L5" s="1251"/>
      <c r="M5" s="1251"/>
      <c r="N5" s="1251"/>
      <c r="O5" s="1251"/>
      <c r="P5" s="1251"/>
      <c r="Q5" s="1251"/>
      <c r="R5" s="1251"/>
      <c r="S5" s="1251"/>
      <c r="T5" s="1251"/>
      <c r="U5" s="1251"/>
      <c r="V5" s="1251"/>
      <c r="W5" s="1251"/>
      <c r="X5" s="1251"/>
      <c r="Y5" s="1251"/>
      <c r="Z5" s="1251"/>
      <c r="AA5" s="1251"/>
      <c r="AB5" s="1251"/>
      <c r="AC5" s="1251"/>
      <c r="AD5" s="1251"/>
      <c r="AE5" s="1251"/>
      <c r="AF5" s="1251"/>
      <c r="AG5" s="1251"/>
      <c r="AH5" s="1251"/>
      <c r="AI5" s="1251"/>
      <c r="AJ5" s="204"/>
      <c r="AK5" s="204"/>
      <c r="AL5" s="181"/>
    </row>
    <row r="6" spans="1:39" ht="3" customHeight="1">
      <c r="A6" s="1253"/>
      <c r="B6" s="1254"/>
      <c r="C6" s="1254"/>
      <c r="D6" s="1254"/>
      <c r="E6" s="1254"/>
      <c r="F6" s="1254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4"/>
      <c r="AJ6" s="204"/>
      <c r="AK6" s="204"/>
      <c r="AL6" s="181"/>
    </row>
    <row r="7" spans="1:39" ht="12.6" customHeight="1">
      <c r="A7" s="436" t="s">
        <v>357</v>
      </c>
      <c r="B7" s="1262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262"/>
      <c r="D7" s="1262"/>
      <c r="E7" s="1262"/>
      <c r="F7" s="1262"/>
      <c r="G7" s="1262"/>
      <c r="H7" s="1262"/>
      <c r="I7" s="1262"/>
      <c r="J7" s="1262"/>
      <c r="K7" s="1262"/>
      <c r="L7" s="1262"/>
      <c r="M7" s="1262"/>
      <c r="N7" s="1262"/>
      <c r="O7" s="1262"/>
      <c r="P7" s="1262"/>
      <c r="Q7" s="1262"/>
      <c r="R7" s="1262"/>
      <c r="S7" s="1262"/>
      <c r="T7" s="1262"/>
      <c r="U7" s="1262"/>
      <c r="V7" s="1262"/>
      <c r="W7" s="528"/>
      <c r="X7" s="1255">
        <f>IF(B_IV!E58&gt;0,B_IV!E58,IF(B_IV!AE67&gt;0,B_IV!AE67,0))</f>
        <v>0</v>
      </c>
      <c r="Y7" s="1256"/>
      <c r="Z7" s="1256"/>
      <c r="AA7" s="1256"/>
      <c r="AB7" s="1256"/>
      <c r="AC7" s="1256"/>
      <c r="AD7" s="1256"/>
      <c r="AE7" s="1256"/>
      <c r="AF7" s="1256"/>
      <c r="AG7" s="1256"/>
      <c r="AH7" s="1256"/>
      <c r="AI7" s="1257"/>
      <c r="AJ7" s="407" t="s">
        <v>10</v>
      </c>
      <c r="AK7" s="407"/>
      <c r="AL7" s="181"/>
    </row>
    <row r="8" spans="1:39" ht="12.6" customHeight="1">
      <c r="A8" s="436"/>
      <c r="B8" s="1261" t="s">
        <v>711</v>
      </c>
      <c r="C8" s="1261"/>
      <c r="D8" s="1261"/>
      <c r="E8" s="1261"/>
      <c r="F8" s="1261"/>
      <c r="G8" s="1261"/>
      <c r="H8" s="1261"/>
      <c r="I8" s="1261"/>
      <c r="J8" s="1261"/>
      <c r="K8" s="1261"/>
      <c r="L8" s="1261"/>
      <c r="M8" s="1261"/>
      <c r="N8" s="1261"/>
      <c r="O8" s="1261"/>
      <c r="P8" s="1261"/>
      <c r="Q8" s="1261"/>
      <c r="R8" s="1261"/>
      <c r="S8" s="1261"/>
      <c r="T8" s="1261"/>
      <c r="U8" s="1261"/>
      <c r="V8" s="1261"/>
      <c r="W8" s="528"/>
      <c r="X8" s="1258"/>
      <c r="Y8" s="1259"/>
      <c r="Z8" s="1259"/>
      <c r="AA8" s="1259"/>
      <c r="AB8" s="1259"/>
      <c r="AC8" s="1259"/>
      <c r="AD8" s="1259"/>
      <c r="AE8" s="1259"/>
      <c r="AF8" s="1259"/>
      <c r="AG8" s="1259"/>
      <c r="AH8" s="1259"/>
      <c r="AI8" s="1260"/>
      <c r="AJ8" s="527"/>
      <c r="AK8" s="527"/>
      <c r="AL8" s="181"/>
    </row>
    <row r="9" spans="1:39" ht="3" customHeight="1">
      <c r="A9" s="43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5"/>
      <c r="AF9" s="204"/>
      <c r="AG9" s="204"/>
      <c r="AH9" s="204"/>
      <c r="AI9" s="204"/>
      <c r="AJ9" s="204"/>
      <c r="AK9" s="204"/>
      <c r="AL9" s="181"/>
    </row>
    <row r="10" spans="1:39" ht="24.95" customHeight="1">
      <c r="A10" s="435"/>
      <c r="B10" s="1245" t="s">
        <v>345</v>
      </c>
      <c r="C10" s="1245"/>
      <c r="D10" s="1245"/>
      <c r="E10" s="1252"/>
      <c r="F10" s="1176"/>
      <c r="G10" s="1251"/>
      <c r="H10" s="1251"/>
      <c r="I10" s="1251"/>
      <c r="J10" s="1251"/>
      <c r="K10" s="1251"/>
      <c r="L10" s="1251"/>
      <c r="M10" s="1251"/>
      <c r="N10" s="1251"/>
      <c r="O10" s="1251"/>
      <c r="P10" s="1251"/>
      <c r="Q10" s="1251"/>
      <c r="R10" s="1251"/>
      <c r="S10" s="1251"/>
      <c r="T10" s="1251"/>
      <c r="U10" s="1251"/>
      <c r="V10" s="1251"/>
      <c r="W10" s="1251"/>
      <c r="X10" s="1251"/>
      <c r="Y10" s="1251"/>
      <c r="Z10" s="1251"/>
      <c r="AA10" s="1251"/>
      <c r="AB10" s="1251"/>
      <c r="AC10" s="1251"/>
      <c r="AD10" s="1251"/>
      <c r="AE10" s="1251"/>
      <c r="AF10" s="1251"/>
      <c r="AG10" s="1251"/>
      <c r="AH10" s="1251"/>
      <c r="AI10" s="1251"/>
      <c r="AJ10" s="204"/>
      <c r="AK10" s="204"/>
      <c r="AL10" s="181"/>
    </row>
    <row r="11" spans="1:39" ht="12" customHeight="1">
      <c r="A11" s="435" t="s">
        <v>625</v>
      </c>
      <c r="B11" s="354"/>
      <c r="C11" s="354"/>
      <c r="D11" s="354"/>
      <c r="E11" s="354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355"/>
      <c r="AE11" s="355"/>
      <c r="AF11" s="355"/>
      <c r="AG11" s="355"/>
      <c r="AH11" s="355"/>
      <c r="AI11" s="355"/>
      <c r="AJ11" s="204"/>
      <c r="AK11" s="204"/>
      <c r="AL11" s="181"/>
    </row>
    <row r="12" spans="1:39" s="207" customFormat="1" ht="122.45" customHeight="1">
      <c r="A12" s="437" t="s">
        <v>346</v>
      </c>
      <c r="B12" s="1244" t="s">
        <v>952</v>
      </c>
      <c r="C12" s="1244"/>
      <c r="D12" s="1244"/>
      <c r="E12" s="1244"/>
      <c r="F12" s="1244"/>
      <c r="G12" s="1244"/>
      <c r="H12" s="1244"/>
      <c r="I12" s="1244"/>
      <c r="J12" s="1244"/>
      <c r="K12" s="1244"/>
      <c r="L12" s="1244"/>
      <c r="M12" s="1244"/>
      <c r="N12" s="1244"/>
      <c r="O12" s="1244"/>
      <c r="P12" s="1244"/>
      <c r="Q12" s="1244"/>
      <c r="R12" s="1244"/>
      <c r="S12" s="1244"/>
      <c r="T12" s="1244"/>
      <c r="U12" s="1244"/>
      <c r="V12" s="1244"/>
      <c r="W12" s="1244"/>
      <c r="X12" s="1244"/>
      <c r="Y12" s="1244"/>
      <c r="Z12" s="1244"/>
      <c r="AA12" s="1244"/>
      <c r="AB12" s="1244"/>
      <c r="AC12" s="1244"/>
      <c r="AD12" s="1244"/>
      <c r="AE12" s="1244"/>
      <c r="AF12" s="1244"/>
      <c r="AG12" s="1244"/>
      <c r="AH12" s="1244"/>
      <c r="AI12" s="1244"/>
      <c r="AJ12" s="1244"/>
      <c r="AK12" s="1244"/>
      <c r="AL12" s="1244"/>
      <c r="AM12" s="432"/>
    </row>
    <row r="13" spans="1:39" s="207" customFormat="1" ht="14.25" customHeight="1">
      <c r="A13" s="437" t="s">
        <v>351</v>
      </c>
      <c r="B13" s="1243" t="s">
        <v>672</v>
      </c>
      <c r="C13" s="1243"/>
      <c r="D13" s="1243"/>
      <c r="E13" s="1243"/>
      <c r="F13" s="1243"/>
      <c r="G13" s="1243"/>
      <c r="H13" s="1243"/>
      <c r="I13" s="1243"/>
      <c r="J13" s="1243"/>
      <c r="K13" s="1243"/>
      <c r="L13" s="1243"/>
      <c r="M13" s="1243"/>
      <c r="N13" s="1243"/>
      <c r="O13" s="1243"/>
      <c r="P13" s="1243"/>
      <c r="Q13" s="1243"/>
      <c r="R13" s="1243"/>
      <c r="S13" s="1243"/>
      <c r="T13" s="1243"/>
      <c r="U13" s="1243"/>
      <c r="V13" s="1243"/>
      <c r="W13" s="1243"/>
      <c r="X13" s="1243"/>
      <c r="Y13" s="1243"/>
      <c r="Z13" s="1243"/>
      <c r="AA13" s="1243"/>
      <c r="AB13" s="1243"/>
      <c r="AC13" s="1243"/>
      <c r="AD13" s="1243"/>
      <c r="AE13" s="1243"/>
      <c r="AF13" s="1243"/>
      <c r="AG13" s="1243"/>
      <c r="AH13" s="1243"/>
      <c r="AI13" s="1243"/>
      <c r="AJ13" s="1243"/>
      <c r="AK13" s="1243"/>
      <c r="AL13" s="1243"/>
      <c r="AM13" s="432"/>
    </row>
    <row r="14" spans="1:39" s="190" customFormat="1" ht="32.450000000000003" customHeight="1">
      <c r="A14" s="437" t="s">
        <v>347</v>
      </c>
      <c r="B14" s="1243" t="s">
        <v>953</v>
      </c>
      <c r="C14" s="1243"/>
      <c r="D14" s="1243"/>
      <c r="E14" s="1243"/>
      <c r="F14" s="1243"/>
      <c r="G14" s="1243"/>
      <c r="H14" s="1243"/>
      <c r="I14" s="1243"/>
      <c r="J14" s="1243"/>
      <c r="K14" s="1243"/>
      <c r="L14" s="1243"/>
      <c r="M14" s="1243"/>
      <c r="N14" s="1243"/>
      <c r="O14" s="1243"/>
      <c r="P14" s="1243"/>
      <c r="Q14" s="1243"/>
      <c r="R14" s="1243"/>
      <c r="S14" s="1243"/>
      <c r="T14" s="1243"/>
      <c r="U14" s="1243"/>
      <c r="V14" s="1243"/>
      <c r="W14" s="1243"/>
      <c r="X14" s="1243"/>
      <c r="Y14" s="1243"/>
      <c r="Z14" s="1243"/>
      <c r="AA14" s="1243"/>
      <c r="AB14" s="1243"/>
      <c r="AC14" s="1243"/>
      <c r="AD14" s="1243"/>
      <c r="AE14" s="1243"/>
      <c r="AF14" s="1243"/>
      <c r="AG14" s="1243"/>
      <c r="AH14" s="1243"/>
      <c r="AI14" s="1243"/>
      <c r="AJ14" s="1243"/>
      <c r="AK14" s="1243"/>
      <c r="AL14" s="1243"/>
      <c r="AM14" s="362"/>
    </row>
    <row r="15" spans="1:39" s="190" customFormat="1" ht="46.9" customHeight="1">
      <c r="A15" s="437" t="s">
        <v>348</v>
      </c>
      <c r="B15" s="1243" t="s">
        <v>979</v>
      </c>
      <c r="C15" s="1243"/>
      <c r="D15" s="1243"/>
      <c r="E15" s="1243"/>
      <c r="F15" s="1243"/>
      <c r="G15" s="1243"/>
      <c r="H15" s="1243"/>
      <c r="I15" s="1243"/>
      <c r="J15" s="1243"/>
      <c r="K15" s="1243"/>
      <c r="L15" s="1243"/>
      <c r="M15" s="1243"/>
      <c r="N15" s="1243"/>
      <c r="O15" s="1243"/>
      <c r="P15" s="1243"/>
      <c r="Q15" s="1243"/>
      <c r="R15" s="1243"/>
      <c r="S15" s="1243"/>
      <c r="T15" s="1243"/>
      <c r="U15" s="1243"/>
      <c r="V15" s="1243"/>
      <c r="W15" s="1243"/>
      <c r="X15" s="1243"/>
      <c r="Y15" s="1243"/>
      <c r="Z15" s="1243"/>
      <c r="AA15" s="1243"/>
      <c r="AB15" s="1243"/>
      <c r="AC15" s="1243"/>
      <c r="AD15" s="1243"/>
      <c r="AE15" s="1243"/>
      <c r="AF15" s="1243"/>
      <c r="AG15" s="1243"/>
      <c r="AH15" s="1243"/>
      <c r="AI15" s="1243"/>
      <c r="AJ15" s="1243"/>
      <c r="AK15" s="1243"/>
      <c r="AL15" s="1243"/>
      <c r="AM15" s="362"/>
    </row>
    <row r="16" spans="1:39" s="207" customFormat="1" ht="47.45" customHeight="1">
      <c r="A16" s="437" t="s">
        <v>349</v>
      </c>
      <c r="B16" s="1243" t="s">
        <v>748</v>
      </c>
      <c r="C16" s="1243"/>
      <c r="D16" s="1243"/>
      <c r="E16" s="1243"/>
      <c r="F16" s="1243"/>
      <c r="G16" s="1243"/>
      <c r="H16" s="1243"/>
      <c r="I16" s="1243"/>
      <c r="J16" s="1243"/>
      <c r="K16" s="1243"/>
      <c r="L16" s="1243"/>
      <c r="M16" s="1243"/>
      <c r="N16" s="1243"/>
      <c r="O16" s="1243"/>
      <c r="P16" s="1243"/>
      <c r="Q16" s="1243"/>
      <c r="R16" s="1243"/>
      <c r="S16" s="1243"/>
      <c r="T16" s="1243"/>
      <c r="U16" s="1243"/>
      <c r="V16" s="1243"/>
      <c r="W16" s="1243"/>
      <c r="X16" s="1243"/>
      <c r="Y16" s="1243"/>
      <c r="Z16" s="1243"/>
      <c r="AA16" s="1243"/>
      <c r="AB16" s="1243"/>
      <c r="AC16" s="1243"/>
      <c r="AD16" s="1243"/>
      <c r="AE16" s="1243"/>
      <c r="AF16" s="1243"/>
      <c r="AG16" s="1243"/>
      <c r="AH16" s="1243"/>
      <c r="AI16" s="1243"/>
      <c r="AJ16" s="1243"/>
      <c r="AK16" s="1243"/>
      <c r="AL16" s="1243"/>
      <c r="AM16" s="432"/>
    </row>
    <row r="17" spans="1:39" s="190" customFormat="1" ht="25.15" customHeight="1">
      <c r="A17" s="438" t="s">
        <v>450</v>
      </c>
      <c r="B17" s="1243" t="s">
        <v>749</v>
      </c>
      <c r="C17" s="1243"/>
      <c r="D17" s="1243"/>
      <c r="E17" s="1243"/>
      <c r="F17" s="1243"/>
      <c r="G17" s="1243"/>
      <c r="H17" s="1243"/>
      <c r="I17" s="1243"/>
      <c r="J17" s="1243"/>
      <c r="K17" s="1243"/>
      <c r="L17" s="1243"/>
      <c r="M17" s="1243"/>
      <c r="N17" s="1243"/>
      <c r="O17" s="1243"/>
      <c r="P17" s="1243"/>
      <c r="Q17" s="1243"/>
      <c r="R17" s="1243"/>
      <c r="S17" s="1243"/>
      <c r="T17" s="1243"/>
      <c r="U17" s="1243"/>
      <c r="V17" s="1243"/>
      <c r="W17" s="1243"/>
      <c r="X17" s="1243"/>
      <c r="Y17" s="1243"/>
      <c r="Z17" s="1243"/>
      <c r="AA17" s="1243"/>
      <c r="AB17" s="1243"/>
      <c r="AC17" s="1243"/>
      <c r="AD17" s="1243"/>
      <c r="AE17" s="1243"/>
      <c r="AF17" s="1243"/>
      <c r="AG17" s="1243"/>
      <c r="AH17" s="1243"/>
      <c r="AI17" s="1243"/>
      <c r="AJ17" s="1243"/>
      <c r="AK17" s="1243"/>
      <c r="AL17" s="1243"/>
      <c r="AM17" s="362"/>
    </row>
    <row r="18" spans="1:39" s="190" customFormat="1" ht="19.899999999999999" customHeight="1">
      <c r="A18" s="438" t="s">
        <v>624</v>
      </c>
      <c r="B18" s="1265" t="s">
        <v>508</v>
      </c>
      <c r="C18" s="1265"/>
      <c r="D18" s="1265"/>
      <c r="E18" s="1265"/>
      <c r="F18" s="1265"/>
      <c r="G18" s="1265"/>
      <c r="H18" s="1265"/>
      <c r="I18" s="1265"/>
      <c r="J18" s="1265"/>
      <c r="K18" s="1265"/>
      <c r="L18" s="1265"/>
      <c r="M18" s="1265"/>
      <c r="N18" s="1265"/>
      <c r="O18" s="1265"/>
      <c r="P18" s="1265"/>
      <c r="Q18" s="1265"/>
      <c r="R18" s="1265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412"/>
      <c r="AM18" s="362"/>
    </row>
    <row r="19" spans="1:39" s="190" customFormat="1" ht="13.5" customHeight="1">
      <c r="A19" s="437"/>
      <c r="B19" s="180" t="s">
        <v>181</v>
      </c>
      <c r="C19" s="1266" t="s">
        <v>509</v>
      </c>
      <c r="D19" s="1267"/>
      <c r="E19" s="353"/>
      <c r="F19" s="353"/>
      <c r="G19" s="353"/>
      <c r="H19" s="180" t="s">
        <v>181</v>
      </c>
      <c r="I19" s="1268" t="s">
        <v>510</v>
      </c>
      <c r="J19" s="1265"/>
      <c r="K19" s="1265"/>
      <c r="L19" s="1265"/>
      <c r="M19" s="1265"/>
      <c r="N19" s="1265"/>
      <c r="O19" s="1265"/>
      <c r="P19" s="1265"/>
      <c r="Q19" s="353"/>
      <c r="R19" s="353"/>
      <c r="S19" s="353"/>
      <c r="T19" s="381"/>
      <c r="U19" s="180" t="s">
        <v>181</v>
      </c>
      <c r="V19" s="1268" t="s">
        <v>511</v>
      </c>
      <c r="W19" s="1265"/>
      <c r="X19" s="1265"/>
      <c r="Y19" s="1265"/>
      <c r="Z19" s="1265"/>
      <c r="AA19" s="1265"/>
      <c r="AB19" s="1265"/>
      <c r="AC19" s="1265"/>
      <c r="AD19" s="1265"/>
      <c r="AE19" s="353"/>
      <c r="AF19" s="353"/>
      <c r="AG19" s="180" t="s">
        <v>181</v>
      </c>
      <c r="AH19" s="1265" t="s">
        <v>673</v>
      </c>
      <c r="AI19" s="1265"/>
      <c r="AJ19" s="1265"/>
      <c r="AK19" s="1265"/>
      <c r="AL19" s="208"/>
      <c r="AM19" s="362"/>
    </row>
    <row r="20" spans="1:39" s="190" customFormat="1" ht="4.5" customHeight="1">
      <c r="A20" s="437"/>
      <c r="B20" s="353"/>
      <c r="C20" s="1243" t="s">
        <v>674</v>
      </c>
      <c r="D20" s="1243"/>
      <c r="E20" s="1243"/>
      <c r="F20" s="1243"/>
      <c r="G20" s="1243"/>
      <c r="H20" s="1243"/>
      <c r="I20" s="1243"/>
      <c r="J20" s="1243"/>
      <c r="K20" s="1243"/>
      <c r="L20" s="1243"/>
      <c r="M20" s="1243"/>
      <c r="N20" s="1243"/>
      <c r="O20" s="1243"/>
      <c r="P20" s="1243"/>
      <c r="Q20" s="1243"/>
      <c r="R20" s="1243"/>
      <c r="S20" s="1243"/>
      <c r="T20" s="1243"/>
      <c r="U20" s="1243"/>
      <c r="V20" s="1243"/>
      <c r="W20" s="1243"/>
      <c r="X20" s="1243"/>
      <c r="Y20" s="1243"/>
      <c r="Z20" s="1243"/>
      <c r="AA20" s="1243"/>
      <c r="AB20" s="1243"/>
      <c r="AC20" s="1243"/>
      <c r="AD20" s="1243"/>
      <c r="AE20" s="1243"/>
      <c r="AF20" s="1243"/>
      <c r="AG20" s="1243"/>
      <c r="AH20" s="1243"/>
      <c r="AI20" s="1243"/>
      <c r="AJ20" s="1243"/>
      <c r="AK20" s="1243"/>
      <c r="AL20" s="1243"/>
      <c r="AM20" s="362"/>
    </row>
    <row r="21" spans="1:39" s="190" customFormat="1" ht="13.5" customHeight="1">
      <c r="A21" s="437"/>
      <c r="B21" s="180" t="s">
        <v>181</v>
      </c>
      <c r="C21" s="1243"/>
      <c r="D21" s="1243"/>
      <c r="E21" s="1243"/>
      <c r="F21" s="1243"/>
      <c r="G21" s="1243"/>
      <c r="H21" s="1243"/>
      <c r="I21" s="1243"/>
      <c r="J21" s="1243"/>
      <c r="K21" s="1243"/>
      <c r="L21" s="1243"/>
      <c r="M21" s="1243"/>
      <c r="N21" s="1243"/>
      <c r="O21" s="1243"/>
      <c r="P21" s="1243"/>
      <c r="Q21" s="1243"/>
      <c r="R21" s="1243"/>
      <c r="S21" s="1243"/>
      <c r="T21" s="1243"/>
      <c r="U21" s="1243"/>
      <c r="V21" s="1243"/>
      <c r="W21" s="1243"/>
      <c r="X21" s="1243"/>
      <c r="Y21" s="1243"/>
      <c r="Z21" s="1243"/>
      <c r="AA21" s="1243"/>
      <c r="AB21" s="1243"/>
      <c r="AC21" s="1243"/>
      <c r="AD21" s="1243"/>
      <c r="AE21" s="1243"/>
      <c r="AF21" s="1243"/>
      <c r="AG21" s="1243"/>
      <c r="AH21" s="1243"/>
      <c r="AI21" s="1243"/>
      <c r="AJ21" s="1243"/>
      <c r="AK21" s="1243"/>
      <c r="AL21" s="1243"/>
      <c r="AM21" s="208"/>
    </row>
    <row r="22" spans="1:39" s="190" customFormat="1" ht="4.5" customHeight="1">
      <c r="A22" s="437"/>
      <c r="B22" s="353"/>
      <c r="C22" s="1243"/>
      <c r="D22" s="1243"/>
      <c r="E22" s="1243"/>
      <c r="F22" s="1243"/>
      <c r="G22" s="1243"/>
      <c r="H22" s="1243"/>
      <c r="I22" s="1243"/>
      <c r="J22" s="1243"/>
      <c r="K22" s="1243"/>
      <c r="L22" s="1243"/>
      <c r="M22" s="1243"/>
      <c r="N22" s="1243"/>
      <c r="O22" s="1243"/>
      <c r="P22" s="1243"/>
      <c r="Q22" s="1243"/>
      <c r="R22" s="1243"/>
      <c r="S22" s="1243"/>
      <c r="T22" s="1243"/>
      <c r="U22" s="1243"/>
      <c r="V22" s="1243"/>
      <c r="W22" s="1243"/>
      <c r="X22" s="1243"/>
      <c r="Y22" s="1243"/>
      <c r="Z22" s="1243"/>
      <c r="AA22" s="1243"/>
      <c r="AB22" s="1243"/>
      <c r="AC22" s="1243"/>
      <c r="AD22" s="1243"/>
      <c r="AE22" s="1243"/>
      <c r="AF22" s="1243"/>
      <c r="AG22" s="1243"/>
      <c r="AH22" s="1243"/>
      <c r="AI22" s="1243"/>
      <c r="AJ22" s="1243"/>
      <c r="AK22" s="1243"/>
      <c r="AL22" s="1243"/>
      <c r="AM22" s="362"/>
    </row>
    <row r="23" spans="1:39" s="190" customFormat="1" ht="4.5" customHeight="1">
      <c r="A23" s="437"/>
      <c r="B23" s="353"/>
      <c r="C23" s="1243" t="s">
        <v>675</v>
      </c>
      <c r="D23" s="1243"/>
      <c r="E23" s="1243"/>
      <c r="F23" s="1243"/>
      <c r="G23" s="1243"/>
      <c r="H23" s="1243"/>
      <c r="I23" s="1243"/>
      <c r="J23" s="1243"/>
      <c r="K23" s="1243"/>
      <c r="L23" s="1243"/>
      <c r="M23" s="1243"/>
      <c r="N23" s="1243"/>
      <c r="O23" s="1243"/>
      <c r="P23" s="1243"/>
      <c r="Q23" s="1243"/>
      <c r="R23" s="1243"/>
      <c r="S23" s="1243"/>
      <c r="T23" s="1243"/>
      <c r="U23" s="1243"/>
      <c r="V23" s="1243"/>
      <c r="W23" s="1243"/>
      <c r="X23" s="1243"/>
      <c r="Y23" s="1243"/>
      <c r="Z23" s="1243"/>
      <c r="AA23" s="1243"/>
      <c r="AB23" s="1243"/>
      <c r="AC23" s="1243"/>
      <c r="AD23" s="1243"/>
      <c r="AE23" s="1243"/>
      <c r="AF23" s="1243"/>
      <c r="AG23" s="1243"/>
      <c r="AH23" s="1243"/>
      <c r="AI23" s="1243"/>
      <c r="AJ23" s="1243"/>
      <c r="AK23" s="1243"/>
      <c r="AL23" s="1243"/>
      <c r="AM23" s="362"/>
    </row>
    <row r="24" spans="1:39" s="190" customFormat="1" ht="13.5" customHeight="1">
      <c r="A24" s="437"/>
      <c r="B24" s="180" t="s">
        <v>181</v>
      </c>
      <c r="C24" s="1243"/>
      <c r="D24" s="1243"/>
      <c r="E24" s="1243"/>
      <c r="F24" s="1243"/>
      <c r="G24" s="1243"/>
      <c r="H24" s="1243"/>
      <c r="I24" s="1243"/>
      <c r="J24" s="1243"/>
      <c r="K24" s="1243"/>
      <c r="L24" s="1243"/>
      <c r="M24" s="1243"/>
      <c r="N24" s="1243"/>
      <c r="O24" s="1243"/>
      <c r="P24" s="1243"/>
      <c r="Q24" s="1243"/>
      <c r="R24" s="1243"/>
      <c r="S24" s="1243"/>
      <c r="T24" s="1243"/>
      <c r="U24" s="1243"/>
      <c r="V24" s="1243"/>
      <c r="W24" s="1243"/>
      <c r="X24" s="1243"/>
      <c r="Y24" s="1243"/>
      <c r="Z24" s="1243"/>
      <c r="AA24" s="1243"/>
      <c r="AB24" s="1243"/>
      <c r="AC24" s="1243"/>
      <c r="AD24" s="1243"/>
      <c r="AE24" s="1243"/>
      <c r="AF24" s="1243"/>
      <c r="AG24" s="1243"/>
      <c r="AH24" s="1243"/>
      <c r="AI24" s="1243"/>
      <c r="AJ24" s="1243"/>
      <c r="AK24" s="1243"/>
      <c r="AL24" s="1243"/>
      <c r="AM24" s="362"/>
    </row>
    <row r="25" spans="1:39" s="190" customFormat="1" ht="4.5" customHeight="1">
      <c r="A25" s="437"/>
      <c r="B25" s="353"/>
      <c r="C25" s="1243"/>
      <c r="D25" s="1243"/>
      <c r="E25" s="1243"/>
      <c r="F25" s="1243"/>
      <c r="G25" s="1243"/>
      <c r="H25" s="1243"/>
      <c r="I25" s="1243"/>
      <c r="J25" s="1243"/>
      <c r="K25" s="1243"/>
      <c r="L25" s="1243"/>
      <c r="M25" s="1243"/>
      <c r="N25" s="1243"/>
      <c r="O25" s="1243"/>
      <c r="P25" s="1243"/>
      <c r="Q25" s="1243"/>
      <c r="R25" s="1243"/>
      <c r="S25" s="1243"/>
      <c r="T25" s="1243"/>
      <c r="U25" s="1243"/>
      <c r="V25" s="1243"/>
      <c r="W25" s="1243"/>
      <c r="X25" s="1243"/>
      <c r="Y25" s="1243"/>
      <c r="Z25" s="1243"/>
      <c r="AA25" s="1243"/>
      <c r="AB25" s="1243"/>
      <c r="AC25" s="1243"/>
      <c r="AD25" s="1243"/>
      <c r="AE25" s="1243"/>
      <c r="AF25" s="1243"/>
      <c r="AG25" s="1243"/>
      <c r="AH25" s="1243"/>
      <c r="AI25" s="1243"/>
      <c r="AJ25" s="1243"/>
      <c r="AK25" s="1243"/>
      <c r="AL25" s="1243"/>
      <c r="AM25" s="362"/>
    </row>
    <row r="26" spans="1:39" s="190" customFormat="1" ht="4.5" customHeight="1">
      <c r="A26" s="437"/>
      <c r="B26" s="353"/>
      <c r="C26" s="1243" t="s">
        <v>676</v>
      </c>
      <c r="D26" s="1243"/>
      <c r="E26" s="1243"/>
      <c r="F26" s="1243"/>
      <c r="G26" s="1243"/>
      <c r="H26" s="1243"/>
      <c r="I26" s="1243"/>
      <c r="J26" s="1243"/>
      <c r="K26" s="1243"/>
      <c r="L26" s="1243"/>
      <c r="M26" s="1243"/>
      <c r="N26" s="1243"/>
      <c r="O26" s="1243"/>
      <c r="P26" s="1243"/>
      <c r="Q26" s="1243"/>
      <c r="R26" s="1243"/>
      <c r="S26" s="1243"/>
      <c r="T26" s="1243"/>
      <c r="U26" s="1243"/>
      <c r="V26" s="1243"/>
      <c r="W26" s="1243"/>
      <c r="X26" s="1243"/>
      <c r="Y26" s="1243"/>
      <c r="Z26" s="1243"/>
      <c r="AA26" s="1243"/>
      <c r="AB26" s="1243"/>
      <c r="AC26" s="1243"/>
      <c r="AD26" s="1243"/>
      <c r="AE26" s="1243"/>
      <c r="AF26" s="1243"/>
      <c r="AG26" s="1243"/>
      <c r="AH26" s="1243"/>
      <c r="AI26" s="1243"/>
      <c r="AJ26" s="1243"/>
      <c r="AK26" s="1243"/>
      <c r="AL26" s="1243"/>
      <c r="AM26" s="362"/>
    </row>
    <row r="27" spans="1:39" s="190" customFormat="1" ht="13.5" customHeight="1">
      <c r="A27" s="437"/>
      <c r="B27" s="180" t="s">
        <v>181</v>
      </c>
      <c r="C27" s="1243"/>
      <c r="D27" s="1243"/>
      <c r="E27" s="1243"/>
      <c r="F27" s="1243"/>
      <c r="G27" s="1243"/>
      <c r="H27" s="1243"/>
      <c r="I27" s="1243"/>
      <c r="J27" s="1243"/>
      <c r="K27" s="1243"/>
      <c r="L27" s="1243"/>
      <c r="M27" s="1243"/>
      <c r="N27" s="1243"/>
      <c r="O27" s="1243"/>
      <c r="P27" s="1243"/>
      <c r="Q27" s="1243"/>
      <c r="R27" s="1243"/>
      <c r="S27" s="1243"/>
      <c r="T27" s="1243"/>
      <c r="U27" s="1243"/>
      <c r="V27" s="1243"/>
      <c r="W27" s="1243"/>
      <c r="X27" s="1243"/>
      <c r="Y27" s="1243"/>
      <c r="Z27" s="1243"/>
      <c r="AA27" s="1243"/>
      <c r="AB27" s="1243"/>
      <c r="AC27" s="1243"/>
      <c r="AD27" s="1243"/>
      <c r="AE27" s="1243"/>
      <c r="AF27" s="1243"/>
      <c r="AG27" s="1243"/>
      <c r="AH27" s="1243"/>
      <c r="AI27" s="1243"/>
      <c r="AJ27" s="1243"/>
      <c r="AK27" s="1243"/>
      <c r="AL27" s="1243"/>
      <c r="AM27" s="362"/>
    </row>
    <row r="28" spans="1:39" s="190" customFormat="1" ht="4.5" customHeight="1">
      <c r="A28" s="437"/>
      <c r="B28" s="353"/>
      <c r="C28" s="1243"/>
      <c r="D28" s="1243"/>
      <c r="E28" s="1243"/>
      <c r="F28" s="1243"/>
      <c r="G28" s="1243"/>
      <c r="H28" s="1243"/>
      <c r="I28" s="1243"/>
      <c r="J28" s="1243"/>
      <c r="K28" s="1243"/>
      <c r="L28" s="1243"/>
      <c r="M28" s="1243"/>
      <c r="N28" s="1243"/>
      <c r="O28" s="1243"/>
      <c r="P28" s="1243"/>
      <c r="Q28" s="1243"/>
      <c r="R28" s="1243"/>
      <c r="S28" s="1243"/>
      <c r="T28" s="1243"/>
      <c r="U28" s="1243"/>
      <c r="V28" s="1243"/>
      <c r="W28" s="1243"/>
      <c r="X28" s="1243"/>
      <c r="Y28" s="1243"/>
      <c r="Z28" s="1243"/>
      <c r="AA28" s="1243"/>
      <c r="AB28" s="1243"/>
      <c r="AC28" s="1243"/>
      <c r="AD28" s="1243"/>
      <c r="AE28" s="1243"/>
      <c r="AF28" s="1243"/>
      <c r="AG28" s="1243"/>
      <c r="AH28" s="1243"/>
      <c r="AI28" s="1243"/>
      <c r="AJ28" s="1243"/>
      <c r="AK28" s="1243"/>
      <c r="AL28" s="1243"/>
      <c r="AM28" s="362"/>
    </row>
    <row r="29" spans="1:39" s="190" customFormat="1" ht="11.45" customHeight="1">
      <c r="A29" s="430"/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62"/>
    </row>
    <row r="30" spans="1:39" s="190" customFormat="1" ht="19.899999999999999" customHeight="1">
      <c r="A30" s="439" t="s">
        <v>8</v>
      </c>
      <c r="B30" s="1242" t="s">
        <v>420</v>
      </c>
      <c r="C30" s="1242"/>
      <c r="D30" s="1242"/>
      <c r="E30" s="1242"/>
      <c r="F30" s="1242"/>
      <c r="G30" s="1242"/>
      <c r="H30" s="1242"/>
      <c r="I30" s="1242"/>
      <c r="J30" s="1242"/>
      <c r="K30" s="1242"/>
      <c r="L30" s="1242"/>
      <c r="M30" s="1242"/>
      <c r="N30" s="1242"/>
      <c r="O30" s="1242"/>
      <c r="P30" s="1242"/>
      <c r="Q30" s="1242"/>
      <c r="R30" s="1242"/>
      <c r="S30" s="1242"/>
      <c r="T30" s="1242"/>
      <c r="U30" s="1242"/>
      <c r="V30" s="1242"/>
      <c r="W30" s="1242"/>
      <c r="X30" s="1242"/>
      <c r="Y30" s="1242"/>
      <c r="Z30" s="1242"/>
      <c r="AA30" s="1242"/>
      <c r="AB30" s="1242"/>
      <c r="AC30" s="1242"/>
      <c r="AD30" s="1242"/>
      <c r="AE30" s="1242"/>
      <c r="AF30" s="1242"/>
      <c r="AG30" s="1242"/>
      <c r="AH30" s="1242"/>
      <c r="AI30" s="1242"/>
      <c r="AJ30" s="1242"/>
      <c r="AK30" s="1242"/>
      <c r="AL30" s="1242"/>
      <c r="AM30" s="362"/>
    </row>
    <row r="31" spans="1:39" s="190" customFormat="1" ht="27.6" customHeight="1">
      <c r="A31" s="437" t="s">
        <v>350</v>
      </c>
      <c r="B31" s="1243" t="s">
        <v>436</v>
      </c>
      <c r="C31" s="1243"/>
      <c r="D31" s="1243"/>
      <c r="E31" s="1243"/>
      <c r="F31" s="1243"/>
      <c r="G31" s="1243"/>
      <c r="H31" s="1243"/>
      <c r="I31" s="1243"/>
      <c r="J31" s="1243"/>
      <c r="K31" s="1243"/>
      <c r="L31" s="1243"/>
      <c r="M31" s="1243"/>
      <c r="N31" s="1243"/>
      <c r="O31" s="1243"/>
      <c r="P31" s="1243"/>
      <c r="Q31" s="1243"/>
      <c r="R31" s="1243"/>
      <c r="S31" s="1243"/>
      <c r="T31" s="1243"/>
      <c r="U31" s="1243"/>
      <c r="V31" s="1243"/>
      <c r="W31" s="1243"/>
      <c r="X31" s="1243"/>
      <c r="Y31" s="1243"/>
      <c r="Z31" s="1243"/>
      <c r="AA31" s="1243"/>
      <c r="AB31" s="1243"/>
      <c r="AC31" s="1243"/>
      <c r="AD31" s="1243"/>
      <c r="AE31" s="1243"/>
      <c r="AF31" s="1243"/>
      <c r="AG31" s="1243"/>
      <c r="AH31" s="1243"/>
      <c r="AI31" s="1243"/>
      <c r="AJ31" s="1243"/>
      <c r="AK31" s="1243"/>
      <c r="AL31" s="1243"/>
      <c r="AM31" s="362"/>
    </row>
    <row r="32" spans="1:39" s="190" customFormat="1" ht="39.6" customHeight="1">
      <c r="A32" s="437" t="s">
        <v>351</v>
      </c>
      <c r="B32" s="1243" t="s">
        <v>857</v>
      </c>
      <c r="C32" s="1243"/>
      <c r="D32" s="1243"/>
      <c r="E32" s="1243"/>
      <c r="F32" s="1243"/>
      <c r="G32" s="1243"/>
      <c r="H32" s="1243"/>
      <c r="I32" s="1243"/>
      <c r="J32" s="1243"/>
      <c r="K32" s="1243"/>
      <c r="L32" s="1243"/>
      <c r="M32" s="1243"/>
      <c r="N32" s="1243"/>
      <c r="O32" s="1243"/>
      <c r="P32" s="1243"/>
      <c r="Q32" s="1243"/>
      <c r="R32" s="1243"/>
      <c r="S32" s="1243"/>
      <c r="T32" s="1243"/>
      <c r="U32" s="1243"/>
      <c r="V32" s="1243"/>
      <c r="W32" s="1243"/>
      <c r="X32" s="1243"/>
      <c r="Y32" s="1243"/>
      <c r="Z32" s="1243"/>
      <c r="AA32" s="1243"/>
      <c r="AB32" s="1243"/>
      <c r="AC32" s="1243"/>
      <c r="AD32" s="1243"/>
      <c r="AE32" s="1243"/>
      <c r="AF32" s="1243"/>
      <c r="AG32" s="1243"/>
      <c r="AH32" s="1243"/>
      <c r="AI32" s="1243"/>
      <c r="AJ32" s="1243"/>
      <c r="AK32" s="1243"/>
      <c r="AL32" s="1243"/>
      <c r="AM32" s="362"/>
    </row>
    <row r="33" spans="1:38" ht="12" customHeight="1">
      <c r="A33" s="440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131"/>
      <c r="AK33" s="131"/>
      <c r="AL33" s="181"/>
    </row>
    <row r="34" spans="1:38" ht="10.5" customHeight="1">
      <c r="A34" s="441"/>
      <c r="B34" s="201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1"/>
      <c r="T34" s="212"/>
      <c r="U34" s="1269"/>
      <c r="V34" s="1270"/>
      <c r="W34" s="1270"/>
      <c r="X34" s="1270"/>
      <c r="Y34" s="1270"/>
      <c r="Z34" s="1270"/>
      <c r="AA34" s="1270"/>
      <c r="AB34" s="1270"/>
      <c r="AC34" s="1270"/>
      <c r="AD34" s="1270"/>
      <c r="AE34" s="1270"/>
      <c r="AF34" s="1270"/>
      <c r="AG34" s="1270"/>
      <c r="AH34" s="1270"/>
      <c r="AI34" s="1270"/>
      <c r="AJ34" s="1270"/>
      <c r="AK34" s="1271"/>
      <c r="AL34" s="181"/>
    </row>
    <row r="35" spans="1:38" ht="15" customHeight="1">
      <c r="A35" s="441"/>
      <c r="B35" s="213"/>
      <c r="C35" s="1278"/>
      <c r="D35" s="1278"/>
      <c r="E35" s="1278"/>
      <c r="F35" s="1278"/>
      <c r="G35" s="1278"/>
      <c r="H35" s="1278"/>
      <c r="I35" s="1278"/>
      <c r="J35" s="1278"/>
      <c r="K35" s="1278"/>
      <c r="L35" s="1278"/>
      <c r="M35" s="1278"/>
      <c r="N35" s="1278"/>
      <c r="O35" s="1278"/>
      <c r="P35" s="1278"/>
      <c r="Q35" s="1278"/>
      <c r="R35" s="1278"/>
      <c r="S35" s="214"/>
      <c r="T35" s="212"/>
      <c r="U35" s="1272"/>
      <c r="V35" s="1273"/>
      <c r="W35" s="1273"/>
      <c r="X35" s="1273"/>
      <c r="Y35" s="1273"/>
      <c r="Z35" s="1273"/>
      <c r="AA35" s="1273"/>
      <c r="AB35" s="1273"/>
      <c r="AC35" s="1273"/>
      <c r="AD35" s="1273"/>
      <c r="AE35" s="1273"/>
      <c r="AF35" s="1273"/>
      <c r="AG35" s="1273"/>
      <c r="AH35" s="1273"/>
      <c r="AI35" s="1273"/>
      <c r="AJ35" s="1273"/>
      <c r="AK35" s="1274"/>
      <c r="AL35" s="181"/>
    </row>
    <row r="36" spans="1:38" ht="15" customHeight="1">
      <c r="A36" s="216"/>
      <c r="B36" s="213"/>
      <c r="C36" s="1278"/>
      <c r="D36" s="1278"/>
      <c r="E36" s="1278"/>
      <c r="F36" s="1278"/>
      <c r="G36" s="1278"/>
      <c r="H36" s="1278"/>
      <c r="I36" s="1278"/>
      <c r="J36" s="1278"/>
      <c r="K36" s="1278"/>
      <c r="L36" s="1278"/>
      <c r="M36" s="1278"/>
      <c r="N36" s="1278"/>
      <c r="O36" s="1278"/>
      <c r="P36" s="1278"/>
      <c r="Q36" s="1278"/>
      <c r="R36" s="1278"/>
      <c r="S36" s="215"/>
      <c r="T36" s="216"/>
      <c r="U36" s="1272"/>
      <c r="V36" s="1273"/>
      <c r="W36" s="1273"/>
      <c r="X36" s="1273"/>
      <c r="Y36" s="1273"/>
      <c r="Z36" s="1273"/>
      <c r="AA36" s="1273"/>
      <c r="AB36" s="1273"/>
      <c r="AC36" s="1273"/>
      <c r="AD36" s="1273"/>
      <c r="AE36" s="1273"/>
      <c r="AF36" s="1273"/>
      <c r="AG36" s="1273"/>
      <c r="AH36" s="1273"/>
      <c r="AI36" s="1273"/>
      <c r="AJ36" s="1273"/>
      <c r="AK36" s="1274"/>
      <c r="AL36" s="181"/>
    </row>
    <row r="37" spans="1:38" ht="15" customHeight="1">
      <c r="A37" s="176"/>
      <c r="B37" s="213"/>
      <c r="C37" s="1278"/>
      <c r="D37" s="1278"/>
      <c r="E37" s="1278"/>
      <c r="F37" s="1278"/>
      <c r="G37" s="1278"/>
      <c r="H37" s="1278"/>
      <c r="I37" s="1278"/>
      <c r="J37" s="1278"/>
      <c r="K37" s="1278"/>
      <c r="L37" s="1278"/>
      <c r="M37" s="1278"/>
      <c r="N37" s="1278"/>
      <c r="O37" s="1278"/>
      <c r="P37" s="1278"/>
      <c r="Q37" s="1278"/>
      <c r="R37" s="1278"/>
      <c r="S37" s="175"/>
      <c r="T37" s="181"/>
      <c r="U37" s="1272"/>
      <c r="V37" s="1273"/>
      <c r="W37" s="1273"/>
      <c r="X37" s="1273"/>
      <c r="Y37" s="1273"/>
      <c r="Z37" s="1273"/>
      <c r="AA37" s="1273"/>
      <c r="AB37" s="1273"/>
      <c r="AC37" s="1273"/>
      <c r="AD37" s="1273"/>
      <c r="AE37" s="1273"/>
      <c r="AF37" s="1273"/>
      <c r="AG37" s="1273"/>
      <c r="AH37" s="1273"/>
      <c r="AI37" s="1273"/>
      <c r="AJ37" s="1273"/>
      <c r="AK37" s="1274"/>
      <c r="AL37" s="181"/>
    </row>
    <row r="38" spans="1:38" ht="11.25" customHeight="1">
      <c r="A38" s="176"/>
      <c r="B38" s="21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83"/>
      <c r="T38" s="181"/>
      <c r="U38" s="1275"/>
      <c r="V38" s="1276"/>
      <c r="W38" s="1276"/>
      <c r="X38" s="1276"/>
      <c r="Y38" s="1276"/>
      <c r="Z38" s="1276"/>
      <c r="AA38" s="1276"/>
      <c r="AB38" s="1276"/>
      <c r="AC38" s="1276"/>
      <c r="AD38" s="1276"/>
      <c r="AE38" s="1276"/>
      <c r="AF38" s="1276"/>
      <c r="AG38" s="1276"/>
      <c r="AH38" s="1276"/>
      <c r="AI38" s="1276"/>
      <c r="AJ38" s="1276"/>
      <c r="AK38" s="1277"/>
      <c r="AL38" s="181"/>
    </row>
    <row r="39" spans="1:38" ht="12" customHeight="1">
      <c r="A39" s="176"/>
      <c r="B39" s="1240" t="s">
        <v>4</v>
      </c>
      <c r="C39" s="1240"/>
      <c r="D39" s="1240"/>
      <c r="E39" s="1240"/>
      <c r="F39" s="1240"/>
      <c r="G39" s="1240"/>
      <c r="H39" s="1240"/>
      <c r="I39" s="1240"/>
      <c r="J39" s="1240"/>
      <c r="K39" s="1240"/>
      <c r="L39" s="1240"/>
      <c r="M39" s="1241"/>
      <c r="N39" s="1241"/>
      <c r="O39" s="1241"/>
      <c r="P39" s="1241"/>
      <c r="Q39" s="1241"/>
      <c r="R39" s="1241"/>
      <c r="S39" s="1241"/>
      <c r="T39" s="204"/>
      <c r="U39" s="1239" t="s">
        <v>588</v>
      </c>
      <c r="V39" s="1239"/>
      <c r="W39" s="1239"/>
      <c r="X39" s="1239"/>
      <c r="Y39" s="1239"/>
      <c r="Z39" s="1239"/>
      <c r="AA39" s="1239"/>
      <c r="AB39" s="1239"/>
      <c r="AC39" s="1239"/>
      <c r="AD39" s="1239"/>
      <c r="AE39" s="1239"/>
      <c r="AF39" s="1239"/>
      <c r="AG39" s="1239"/>
      <c r="AH39" s="1239"/>
      <c r="AI39" s="1239"/>
      <c r="AJ39" s="1239"/>
      <c r="AK39" s="1239"/>
      <c r="AL39" s="181"/>
    </row>
    <row r="40" spans="1:38" ht="21" customHeight="1">
      <c r="A40" s="176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1239"/>
      <c r="V40" s="1239"/>
      <c r="W40" s="1239"/>
      <c r="X40" s="1239"/>
      <c r="Y40" s="1239"/>
      <c r="Z40" s="1239"/>
      <c r="AA40" s="1239"/>
      <c r="AB40" s="1239"/>
      <c r="AC40" s="1239"/>
      <c r="AD40" s="1239"/>
      <c r="AE40" s="1239"/>
      <c r="AF40" s="1239"/>
      <c r="AG40" s="1239"/>
      <c r="AH40" s="1239"/>
      <c r="AI40" s="1239"/>
      <c r="AJ40" s="1239"/>
      <c r="AK40" s="1239"/>
      <c r="AL40" s="181"/>
    </row>
    <row r="41" spans="1:38" ht="122.45" customHeight="1">
      <c r="A41" s="1279" t="s">
        <v>968</v>
      </c>
      <c r="B41" s="1280"/>
      <c r="C41" s="1280"/>
      <c r="D41" s="1280"/>
      <c r="E41" s="1280"/>
      <c r="F41" s="1280"/>
      <c r="G41" s="1280"/>
      <c r="H41" s="1280"/>
      <c r="I41" s="1280"/>
      <c r="J41" s="1280"/>
      <c r="K41" s="1280"/>
      <c r="L41" s="1280"/>
      <c r="M41" s="1280"/>
      <c r="N41" s="1280"/>
      <c r="O41" s="1280"/>
      <c r="P41" s="1280"/>
      <c r="Q41" s="1280"/>
      <c r="R41" s="1280"/>
      <c r="S41" s="1280"/>
      <c r="T41" s="1280"/>
      <c r="U41" s="1280"/>
      <c r="V41" s="1280"/>
      <c r="W41" s="1280"/>
      <c r="X41" s="1280"/>
      <c r="Y41" s="1280"/>
      <c r="Z41" s="1280"/>
      <c r="AA41" s="1280"/>
      <c r="AB41" s="1280"/>
      <c r="AC41" s="1280"/>
      <c r="AD41" s="1280"/>
      <c r="AE41" s="1280"/>
      <c r="AF41" s="1280"/>
      <c r="AG41" s="1280"/>
      <c r="AH41" s="1280"/>
      <c r="AI41" s="1280"/>
      <c r="AJ41" s="1280"/>
      <c r="AK41" s="1280"/>
      <c r="AL41" s="1280"/>
    </row>
    <row r="42" spans="1:38" ht="35.450000000000003" customHeight="1">
      <c r="A42" s="1263" t="s">
        <v>969</v>
      </c>
      <c r="B42" s="1264"/>
      <c r="C42" s="1264"/>
      <c r="D42" s="1264"/>
      <c r="E42" s="1264"/>
      <c r="F42" s="1264"/>
      <c r="G42" s="1264"/>
      <c r="H42" s="1264"/>
      <c r="I42" s="1264"/>
      <c r="J42" s="1264"/>
      <c r="K42" s="1264"/>
      <c r="L42" s="1264"/>
      <c r="M42" s="1264"/>
      <c r="N42" s="1264"/>
      <c r="O42" s="1264"/>
      <c r="P42" s="1264"/>
      <c r="Q42" s="1264"/>
      <c r="R42" s="1264"/>
      <c r="S42" s="1264"/>
      <c r="T42" s="1264"/>
      <c r="U42" s="1264"/>
      <c r="V42" s="1264"/>
      <c r="W42" s="1264"/>
      <c r="X42" s="1264"/>
      <c r="Y42" s="1264"/>
      <c r="Z42" s="1264"/>
      <c r="AA42" s="1264"/>
      <c r="AB42" s="1264"/>
      <c r="AC42" s="1264"/>
      <c r="AD42" s="1264"/>
      <c r="AE42" s="1264"/>
      <c r="AF42" s="1264"/>
      <c r="AG42" s="1264"/>
      <c r="AH42" s="1264"/>
      <c r="AI42" s="1264"/>
      <c r="AJ42" s="1264"/>
      <c r="AK42" s="1264"/>
      <c r="AL42" s="1264"/>
    </row>
  </sheetData>
  <sheetProtection formatCells="0" formatRows="0"/>
  <customSheetViews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2014-2020_19.2/3/z&amp;R&amp;8Strona &amp;P z &amp;N</oddFooter>
      </headerFooter>
    </customSheetView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2014-2020_19.2/3.1/r&amp;R&amp;8Strona &amp;P z &amp;N</oddFooter>
      </headerFooter>
    </customSheetView>
  </customSheetViews>
  <mergeCells count="34"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U39:AK40"/>
    <mergeCell ref="B39:S39"/>
    <mergeCell ref="B30:AL30"/>
    <mergeCell ref="B32:AL32"/>
    <mergeCell ref="B13:AL13"/>
    <mergeCell ref="B16:AL16"/>
  </mergeCells>
  <dataValidations count="3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orientation="portrait" errors="blank" r:id="rId3"/>
  <headerFooter alignWithMargins="0">
    <oddFooter>&amp;L&amp;8PROW 2014-2020_19.2/4z&amp;R&amp;8Strona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N14"/>
  <sheetViews>
    <sheetView showGridLines="0" view="pageBreakPreview" topLeftCell="B3" zoomScaleNormal="85" zoomScaleSheetLayoutView="100" zoomScalePageLayoutView="110" workbookViewId="0">
      <selection activeCell="C11" sqref="C11:AK11"/>
    </sheetView>
  </sheetViews>
  <sheetFormatPr defaultColWidth="9.140625" defaultRowHeight="12.75"/>
  <cols>
    <col min="1" max="1" width="0.28515625" style="637" hidden="1" customWidth="1"/>
    <col min="2" max="2" width="2.5703125" style="644" customWidth="1"/>
    <col min="3" max="3" width="2.7109375" style="637" customWidth="1"/>
    <col min="4" max="22" width="2.5703125" style="637" customWidth="1"/>
    <col min="23" max="27" width="2.7109375" style="637" customWidth="1"/>
    <col min="28" max="31" width="3.42578125" style="637" customWidth="1"/>
    <col min="32" max="33" width="3.5703125" style="637" customWidth="1"/>
    <col min="34" max="35" width="2.7109375" style="637" customWidth="1"/>
    <col min="36" max="36" width="3.42578125" style="637" customWidth="1"/>
    <col min="37" max="37" width="5.28515625" style="637" customWidth="1"/>
    <col min="38" max="38" width="3.42578125" style="637" customWidth="1"/>
    <col min="39" max="39" width="11.7109375" style="637" hidden="1" customWidth="1"/>
    <col min="40" max="40" width="0.85546875" style="637" customWidth="1"/>
    <col min="41" max="16384" width="9.140625" style="637"/>
  </cols>
  <sheetData>
    <row r="1" spans="1:40" ht="12" hidden="1" customHeight="1">
      <c r="A1" s="635"/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6"/>
      <c r="T1" s="636"/>
      <c r="U1" s="636"/>
      <c r="V1" s="636"/>
      <c r="W1" s="636"/>
      <c r="X1" s="636"/>
      <c r="Y1" s="636"/>
      <c r="Z1" s="636"/>
      <c r="AA1" s="636"/>
      <c r="AB1" s="636"/>
      <c r="AC1" s="636"/>
      <c r="AD1" s="636"/>
      <c r="AE1" s="636"/>
      <c r="AF1" s="636"/>
      <c r="AG1" s="636"/>
      <c r="AH1" s="636"/>
      <c r="AI1" s="636"/>
      <c r="AJ1" s="636"/>
      <c r="AK1" s="636"/>
      <c r="AL1" s="636"/>
      <c r="AM1" s="636"/>
      <c r="AN1" s="636"/>
    </row>
    <row r="2" spans="1:40" ht="9.6" customHeight="1">
      <c r="A2" s="635"/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6"/>
      <c r="V2" s="636"/>
      <c r="W2" s="636"/>
      <c r="X2" s="636"/>
      <c r="Y2" s="636"/>
      <c r="Z2" s="636"/>
      <c r="AA2" s="636"/>
      <c r="AB2" s="636"/>
      <c r="AC2" s="636"/>
      <c r="AD2" s="636"/>
      <c r="AE2" s="636"/>
      <c r="AF2" s="636"/>
      <c r="AG2" s="636"/>
      <c r="AH2" s="636"/>
      <c r="AI2" s="636"/>
      <c r="AJ2" s="636"/>
      <c r="AK2" s="636"/>
      <c r="AL2" s="636"/>
      <c r="AM2" s="636"/>
      <c r="AN2" s="636"/>
    </row>
    <row r="3" spans="1:40" ht="34.9" customHeight="1">
      <c r="A3" s="635"/>
      <c r="B3" s="636"/>
      <c r="C3" s="1282" t="s">
        <v>889</v>
      </c>
      <c r="D3" s="1283"/>
      <c r="E3" s="1283"/>
      <c r="F3" s="1283"/>
      <c r="G3" s="1283"/>
      <c r="H3" s="1283"/>
      <c r="I3" s="1283"/>
      <c r="J3" s="1283"/>
      <c r="K3" s="1283"/>
      <c r="L3" s="1283"/>
      <c r="M3" s="1283"/>
      <c r="N3" s="1283"/>
      <c r="O3" s="1283"/>
      <c r="P3" s="1283"/>
      <c r="Q3" s="1283"/>
      <c r="R3" s="1283"/>
      <c r="S3" s="1283"/>
      <c r="T3" s="1283"/>
      <c r="U3" s="1283"/>
      <c r="V3" s="1283"/>
      <c r="W3" s="1283"/>
      <c r="X3" s="1283"/>
      <c r="Y3" s="1283"/>
      <c r="Z3" s="1283"/>
      <c r="AA3" s="1283"/>
      <c r="AB3" s="1283"/>
      <c r="AC3" s="1283"/>
      <c r="AD3" s="1283"/>
      <c r="AE3" s="1283"/>
      <c r="AF3" s="1283"/>
      <c r="AG3" s="1283"/>
      <c r="AH3" s="1283"/>
      <c r="AI3" s="1283"/>
      <c r="AJ3" s="1283"/>
      <c r="AK3" s="1283"/>
      <c r="AL3" s="638"/>
      <c r="AM3" s="636"/>
      <c r="AN3" s="636"/>
    </row>
    <row r="4" spans="1:40" ht="69.599999999999994" customHeight="1">
      <c r="A4" s="635"/>
      <c r="B4" s="639" t="s">
        <v>9</v>
      </c>
      <c r="C4" s="1284" t="s">
        <v>890</v>
      </c>
      <c r="D4" s="1285"/>
      <c r="E4" s="1285"/>
      <c r="F4" s="1285"/>
      <c r="G4" s="1285"/>
      <c r="H4" s="1285"/>
      <c r="I4" s="1285"/>
      <c r="J4" s="1285"/>
      <c r="K4" s="1285"/>
      <c r="L4" s="1285"/>
      <c r="M4" s="1285"/>
      <c r="N4" s="1285"/>
      <c r="O4" s="1285"/>
      <c r="P4" s="1285"/>
      <c r="Q4" s="1285"/>
      <c r="R4" s="1285"/>
      <c r="S4" s="1285"/>
      <c r="T4" s="1285"/>
      <c r="U4" s="1285"/>
      <c r="V4" s="1285"/>
      <c r="W4" s="1285"/>
      <c r="X4" s="1285"/>
      <c r="Y4" s="1285"/>
      <c r="Z4" s="1285"/>
      <c r="AA4" s="1285"/>
      <c r="AB4" s="1285"/>
      <c r="AC4" s="1285"/>
      <c r="AD4" s="1285"/>
      <c r="AE4" s="1285"/>
      <c r="AF4" s="1285"/>
      <c r="AG4" s="1285"/>
      <c r="AH4" s="1285"/>
      <c r="AI4" s="1285"/>
      <c r="AJ4" s="1285"/>
      <c r="AK4" s="1285"/>
      <c r="AL4" s="1285"/>
      <c r="AM4" s="636"/>
      <c r="AN4" s="636"/>
    </row>
    <row r="5" spans="1:40" ht="45" customHeight="1">
      <c r="A5" s="635"/>
      <c r="B5" s="639" t="s">
        <v>11</v>
      </c>
      <c r="C5" s="1284" t="s">
        <v>943</v>
      </c>
      <c r="D5" s="1285"/>
      <c r="E5" s="1285"/>
      <c r="F5" s="1285"/>
      <c r="G5" s="1285"/>
      <c r="H5" s="1285"/>
      <c r="I5" s="1285"/>
      <c r="J5" s="1285"/>
      <c r="K5" s="1285"/>
      <c r="L5" s="1285"/>
      <c r="M5" s="1285"/>
      <c r="N5" s="1285"/>
      <c r="O5" s="1285"/>
      <c r="P5" s="1285"/>
      <c r="Q5" s="1285"/>
      <c r="R5" s="1285"/>
      <c r="S5" s="1285"/>
      <c r="T5" s="1285"/>
      <c r="U5" s="1285"/>
      <c r="V5" s="1285"/>
      <c r="W5" s="1285"/>
      <c r="X5" s="1285"/>
      <c r="Y5" s="1285"/>
      <c r="Z5" s="1285"/>
      <c r="AA5" s="1285"/>
      <c r="AB5" s="1285"/>
      <c r="AC5" s="1285"/>
      <c r="AD5" s="1285"/>
      <c r="AE5" s="1285"/>
      <c r="AF5" s="1285"/>
      <c r="AG5" s="1285"/>
      <c r="AH5" s="1285"/>
      <c r="AI5" s="1285"/>
      <c r="AJ5" s="1285"/>
      <c r="AK5" s="1285"/>
      <c r="AL5" s="1285"/>
      <c r="AM5" s="636"/>
      <c r="AN5" s="636"/>
    </row>
    <row r="6" spans="1:40" ht="34.9" customHeight="1">
      <c r="A6" s="635"/>
      <c r="B6" s="639" t="s">
        <v>8</v>
      </c>
      <c r="C6" s="1284" t="s">
        <v>891</v>
      </c>
      <c r="D6" s="1285"/>
      <c r="E6" s="1285"/>
      <c r="F6" s="1285"/>
      <c r="G6" s="1285"/>
      <c r="H6" s="1285"/>
      <c r="I6" s="1285"/>
      <c r="J6" s="1285"/>
      <c r="K6" s="1285"/>
      <c r="L6" s="1285"/>
      <c r="M6" s="1285"/>
      <c r="N6" s="1285"/>
      <c r="O6" s="1285"/>
      <c r="P6" s="1285"/>
      <c r="Q6" s="1285"/>
      <c r="R6" s="1285"/>
      <c r="S6" s="1285"/>
      <c r="T6" s="1285"/>
      <c r="U6" s="1285"/>
      <c r="V6" s="1285"/>
      <c r="W6" s="1285"/>
      <c r="X6" s="1285"/>
      <c r="Y6" s="1285"/>
      <c r="Z6" s="1285"/>
      <c r="AA6" s="1285"/>
      <c r="AB6" s="1285"/>
      <c r="AC6" s="1285"/>
      <c r="AD6" s="1285"/>
      <c r="AE6" s="1285"/>
      <c r="AF6" s="1285"/>
      <c r="AG6" s="1285"/>
      <c r="AH6" s="1285"/>
      <c r="AI6" s="1285"/>
      <c r="AJ6" s="1285"/>
      <c r="AK6" s="1285"/>
      <c r="AL6" s="1285"/>
      <c r="AM6" s="636"/>
      <c r="AN6" s="636"/>
    </row>
    <row r="7" spans="1:40" ht="63.6" customHeight="1">
      <c r="A7" s="635"/>
      <c r="B7" s="639" t="s">
        <v>12</v>
      </c>
      <c r="C7" s="1284" t="s">
        <v>892</v>
      </c>
      <c r="D7" s="1286"/>
      <c r="E7" s="1286"/>
      <c r="F7" s="1286"/>
      <c r="G7" s="1286"/>
      <c r="H7" s="1286"/>
      <c r="I7" s="1286"/>
      <c r="J7" s="1286"/>
      <c r="K7" s="1286"/>
      <c r="L7" s="1286"/>
      <c r="M7" s="1286"/>
      <c r="N7" s="1286"/>
      <c r="O7" s="1286"/>
      <c r="P7" s="1286"/>
      <c r="Q7" s="1286"/>
      <c r="R7" s="1286"/>
      <c r="S7" s="1286"/>
      <c r="T7" s="1286"/>
      <c r="U7" s="1286"/>
      <c r="V7" s="1286"/>
      <c r="W7" s="1286"/>
      <c r="X7" s="1286"/>
      <c r="Y7" s="1286"/>
      <c r="Z7" s="1286"/>
      <c r="AA7" s="1286"/>
      <c r="AB7" s="1286"/>
      <c r="AC7" s="1286"/>
      <c r="AD7" s="1286"/>
      <c r="AE7" s="1286"/>
      <c r="AF7" s="1286"/>
      <c r="AG7" s="1286"/>
      <c r="AH7" s="1286"/>
      <c r="AI7" s="1286"/>
      <c r="AJ7" s="1286"/>
      <c r="AK7" s="1286"/>
      <c r="AL7" s="1286"/>
      <c r="AM7" s="636"/>
      <c r="AN7" s="636"/>
    </row>
    <row r="8" spans="1:40" ht="13.9" customHeight="1">
      <c r="A8" s="635"/>
      <c r="B8" s="639"/>
      <c r="C8" s="587"/>
      <c r="D8" s="640"/>
      <c r="E8" s="640"/>
      <c r="F8" s="640"/>
      <c r="G8" s="640"/>
      <c r="H8" s="640"/>
      <c r="I8" s="640"/>
      <c r="J8" s="640"/>
      <c r="K8" s="640"/>
      <c r="L8" s="640"/>
      <c r="M8" s="640"/>
      <c r="N8" s="640"/>
      <c r="O8" s="640"/>
      <c r="P8" s="640"/>
      <c r="Q8" s="640"/>
      <c r="R8" s="640"/>
      <c r="S8" s="640"/>
      <c r="T8" s="640"/>
      <c r="U8" s="640"/>
      <c r="V8" s="640"/>
      <c r="W8" s="640"/>
      <c r="X8" s="640"/>
      <c r="Y8" s="640"/>
      <c r="Z8" s="640"/>
      <c r="AA8" s="640"/>
      <c r="AB8" s="640"/>
      <c r="AC8" s="640"/>
      <c r="AD8" s="640"/>
      <c r="AE8" s="640"/>
      <c r="AF8" s="640"/>
      <c r="AG8" s="640"/>
      <c r="AH8" s="640"/>
      <c r="AI8" s="640"/>
      <c r="AJ8" s="640"/>
      <c r="AK8" s="640"/>
      <c r="AL8" s="640"/>
      <c r="AM8" s="636"/>
      <c r="AN8" s="636"/>
    </row>
    <row r="9" spans="1:40" ht="67.150000000000006" customHeight="1">
      <c r="A9" s="635"/>
      <c r="B9" s="636"/>
      <c r="C9" s="1287"/>
      <c r="D9" s="1288"/>
      <c r="E9" s="1288"/>
      <c r="F9" s="1288"/>
      <c r="G9" s="1288"/>
      <c r="H9" s="1288"/>
      <c r="I9" s="1288"/>
      <c r="J9" s="1288"/>
      <c r="K9" s="1288"/>
      <c r="L9" s="1288"/>
      <c r="M9" s="1288"/>
      <c r="N9" s="1288"/>
      <c r="O9" s="1288"/>
      <c r="P9" s="1288"/>
      <c r="Q9" s="1288"/>
      <c r="R9" s="1288"/>
      <c r="S9" s="1288"/>
      <c r="T9" s="1289"/>
      <c r="U9" s="641"/>
      <c r="V9" s="1290"/>
      <c r="W9" s="1291"/>
      <c r="X9" s="1291"/>
      <c r="Y9" s="1291"/>
      <c r="Z9" s="1291"/>
      <c r="AA9" s="1291"/>
      <c r="AB9" s="1291"/>
      <c r="AC9" s="1291"/>
      <c r="AD9" s="1291"/>
      <c r="AE9" s="1291"/>
      <c r="AF9" s="1291"/>
      <c r="AG9" s="1291"/>
      <c r="AH9" s="1291"/>
      <c r="AI9" s="1291"/>
      <c r="AJ9" s="1291"/>
      <c r="AK9" s="1292"/>
      <c r="AL9" s="638"/>
      <c r="AM9" s="636"/>
      <c r="AN9" s="636"/>
    </row>
    <row r="10" spans="1:40" ht="34.9" customHeight="1">
      <c r="A10" s="635"/>
      <c r="B10" s="636"/>
      <c r="C10" s="642"/>
      <c r="D10" s="1293" t="s">
        <v>733</v>
      </c>
      <c r="E10" s="1293"/>
      <c r="F10" s="1293"/>
      <c r="G10" s="1293"/>
      <c r="H10" s="1293"/>
      <c r="I10" s="1293"/>
      <c r="J10" s="1293"/>
      <c r="K10" s="1293"/>
      <c r="L10" s="1293"/>
      <c r="M10" s="1293"/>
      <c r="N10" s="1293"/>
      <c r="O10" s="1293"/>
      <c r="P10" s="1293"/>
      <c r="Q10" s="1293"/>
      <c r="R10" s="1293"/>
      <c r="S10" s="643"/>
      <c r="T10" s="643"/>
      <c r="U10" s="641"/>
      <c r="V10" s="641"/>
      <c r="W10" s="1293" t="s">
        <v>875</v>
      </c>
      <c r="X10" s="1293"/>
      <c r="Y10" s="1293"/>
      <c r="Z10" s="1293"/>
      <c r="AA10" s="1293"/>
      <c r="AB10" s="1293"/>
      <c r="AC10" s="1293"/>
      <c r="AD10" s="1293"/>
      <c r="AE10" s="1293"/>
      <c r="AF10" s="1293"/>
      <c r="AG10" s="1293"/>
      <c r="AH10" s="1293"/>
      <c r="AI10" s="1293"/>
      <c r="AJ10" s="1293"/>
      <c r="AK10" s="643"/>
      <c r="AL10" s="638"/>
      <c r="AM10" s="636"/>
      <c r="AN10" s="636"/>
    </row>
    <row r="11" spans="1:40" ht="61.9" customHeight="1">
      <c r="A11" s="635"/>
      <c r="B11" s="636"/>
      <c r="C11" s="1294" t="s">
        <v>954</v>
      </c>
      <c r="D11" s="1295"/>
      <c r="E11" s="1295"/>
      <c r="F11" s="1295"/>
      <c r="G11" s="1295"/>
      <c r="H11" s="1295"/>
      <c r="I11" s="1295"/>
      <c r="J11" s="1295"/>
      <c r="K11" s="1295"/>
      <c r="L11" s="1295"/>
      <c r="M11" s="1295"/>
      <c r="N11" s="1295"/>
      <c r="O11" s="1295"/>
      <c r="P11" s="1295"/>
      <c r="Q11" s="1295"/>
      <c r="R11" s="1295"/>
      <c r="S11" s="1295"/>
      <c r="T11" s="1295"/>
      <c r="U11" s="1295"/>
      <c r="V11" s="1295"/>
      <c r="W11" s="1295"/>
      <c r="X11" s="1295"/>
      <c r="Y11" s="1295"/>
      <c r="Z11" s="1295"/>
      <c r="AA11" s="1295"/>
      <c r="AB11" s="1295"/>
      <c r="AC11" s="1295"/>
      <c r="AD11" s="1295"/>
      <c r="AE11" s="1295"/>
      <c r="AF11" s="1295"/>
      <c r="AG11" s="1295"/>
      <c r="AH11" s="1295"/>
      <c r="AI11" s="1295"/>
      <c r="AJ11" s="1295"/>
      <c r="AK11" s="1295"/>
      <c r="AL11" s="638"/>
      <c r="AM11" s="636"/>
      <c r="AN11" s="636"/>
    </row>
    <row r="12" spans="1:40" ht="42.75" customHeight="1">
      <c r="A12" s="635"/>
      <c r="B12" s="636"/>
      <c r="C12" s="1296" t="s">
        <v>893</v>
      </c>
      <c r="D12" s="1297"/>
      <c r="E12" s="1297"/>
      <c r="F12" s="1297"/>
      <c r="G12" s="1297"/>
      <c r="H12" s="1297"/>
      <c r="I12" s="1297"/>
      <c r="J12" s="1297"/>
      <c r="K12" s="1297"/>
      <c r="L12" s="1297"/>
      <c r="M12" s="1297"/>
      <c r="N12" s="1297"/>
      <c r="O12" s="1297"/>
      <c r="P12" s="1297"/>
      <c r="Q12" s="1297"/>
      <c r="R12" s="1297"/>
      <c r="S12" s="1297"/>
      <c r="T12" s="1297"/>
      <c r="U12" s="1297"/>
      <c r="V12" s="1297"/>
      <c r="W12" s="1297"/>
      <c r="X12" s="1297"/>
      <c r="Y12" s="1297"/>
      <c r="Z12" s="1297"/>
      <c r="AA12" s="1297"/>
      <c r="AB12" s="1297"/>
      <c r="AC12" s="1297"/>
      <c r="AD12" s="1297"/>
      <c r="AE12" s="1297"/>
      <c r="AF12" s="1297"/>
      <c r="AG12" s="1297"/>
      <c r="AH12" s="1297"/>
      <c r="AI12" s="1297"/>
      <c r="AJ12" s="1297"/>
      <c r="AK12" s="1297"/>
      <c r="AL12" s="638"/>
      <c r="AM12" s="636"/>
      <c r="AN12" s="636"/>
    </row>
    <row r="13" spans="1:40" ht="61.5" customHeight="1">
      <c r="A13" s="635"/>
      <c r="B13" s="636"/>
      <c r="C13" s="1296" t="s">
        <v>894</v>
      </c>
      <c r="D13" s="1298"/>
      <c r="E13" s="1298"/>
      <c r="F13" s="1298"/>
      <c r="G13" s="1298"/>
      <c r="H13" s="1298"/>
      <c r="I13" s="1298"/>
      <c r="J13" s="1298"/>
      <c r="K13" s="1298"/>
      <c r="L13" s="1298"/>
      <c r="M13" s="1298"/>
      <c r="N13" s="1298"/>
      <c r="O13" s="1298"/>
      <c r="P13" s="1298"/>
      <c r="Q13" s="1298"/>
      <c r="R13" s="1298"/>
      <c r="S13" s="1298"/>
      <c r="T13" s="1298"/>
      <c r="U13" s="1298"/>
      <c r="V13" s="1298"/>
      <c r="W13" s="1298"/>
      <c r="X13" s="1298"/>
      <c r="Y13" s="1298"/>
      <c r="Z13" s="1298"/>
      <c r="AA13" s="1298"/>
      <c r="AB13" s="1298"/>
      <c r="AC13" s="1298"/>
      <c r="AD13" s="1298"/>
      <c r="AE13" s="1298"/>
      <c r="AF13" s="1298"/>
      <c r="AG13" s="1298"/>
      <c r="AH13" s="1298"/>
      <c r="AI13" s="1298"/>
      <c r="AJ13" s="1298"/>
      <c r="AK13" s="1298"/>
      <c r="AL13" s="638"/>
      <c r="AM13" s="636"/>
      <c r="AN13" s="636"/>
    </row>
    <row r="14" spans="1:40" ht="38.450000000000003" customHeight="1">
      <c r="A14" s="635"/>
      <c r="B14" s="1281"/>
      <c r="C14" s="1281"/>
      <c r="D14" s="1281"/>
      <c r="E14" s="1281"/>
      <c r="F14" s="1281"/>
      <c r="G14" s="1281"/>
      <c r="H14" s="1281"/>
      <c r="I14" s="1281"/>
      <c r="J14" s="1281"/>
      <c r="K14" s="1281"/>
      <c r="L14" s="1281"/>
      <c r="M14" s="1281"/>
      <c r="N14" s="1281"/>
      <c r="O14" s="1281"/>
      <c r="P14" s="1281"/>
      <c r="Q14" s="1281"/>
      <c r="R14" s="1281"/>
      <c r="S14" s="1281"/>
      <c r="T14" s="1281"/>
      <c r="U14" s="1281"/>
      <c r="V14" s="1281"/>
      <c r="W14" s="1281"/>
      <c r="X14" s="1281"/>
      <c r="Y14" s="1281"/>
      <c r="Z14" s="1281"/>
      <c r="AA14" s="1281"/>
      <c r="AB14" s="1281"/>
      <c r="AC14" s="1281"/>
      <c r="AD14" s="1281"/>
      <c r="AE14" s="1281"/>
      <c r="AF14" s="1281"/>
      <c r="AG14" s="1281"/>
      <c r="AH14" s="1281"/>
      <c r="AI14" s="1281"/>
      <c r="AJ14" s="1281"/>
      <c r="AK14" s="1281"/>
      <c r="AL14" s="1281"/>
      <c r="AM14" s="1281"/>
      <c r="AN14" s="1281"/>
    </row>
  </sheetData>
  <sheetProtection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47</vt:i4>
      </vt:variant>
    </vt:vector>
  </HeadingPairs>
  <TitlesOfParts>
    <vt:vector size="66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Admin</cp:lastModifiedBy>
  <cp:lastPrinted>2021-09-01T12:21:08Z</cp:lastPrinted>
  <dcterms:created xsi:type="dcterms:W3CDTF">2007-12-13T09:58:23Z</dcterms:created>
  <dcterms:modified xsi:type="dcterms:W3CDTF">2022-06-14T12:14:46Z</dcterms:modified>
</cp:coreProperties>
</file>